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9090" tabRatio="731" activeTab="1"/>
  </bookViews>
  <sheets>
    <sheet name="Meni" sheetId="1" r:id="rId1"/>
    <sheet name="Obrazac1" sheetId="2" r:id="rId2"/>
    <sheet name="Obrazac2" sheetId="3" r:id="rId3"/>
    <sheet name="Obrazac3" sheetId="4" r:id="rId4"/>
    <sheet name="Obrazac4" sheetId="5" r:id="rId5"/>
    <sheet name="Obrazac5" sheetId="6" r:id="rId6"/>
    <sheet name="Obrazac6" sheetId="7" r:id="rId7"/>
    <sheet name="Obrazac7" sheetId="8" r:id="rId8"/>
    <sheet name="Obrazac8" sheetId="9" r:id="rId9"/>
    <sheet name="K9OOSO" sheetId="10" r:id="rId10"/>
    <sheet name="OZPR" sheetId="11" r:id="rId11"/>
    <sheet name="Transferi" sheetId="12" r:id="rId12"/>
    <sheet name="BO" sheetId="13" r:id="rId13"/>
    <sheet name="KontrolaF" sheetId="14" r:id="rId14"/>
    <sheet name="Kontrola" sheetId="15" r:id="rId15"/>
  </sheets>
  <externalReferences>
    <externalReference r:id="rId18"/>
    <externalReference r:id="rId19"/>
  </externalReferences>
  <definedNames>
    <definedName name="biop">'Meni'!$C$11</definedName>
    <definedName name="bip">'Meni'!$C$13</definedName>
    <definedName name="BrojPodr">'Meni'!$C$14</definedName>
    <definedName name="BrojPodracuna" localSheetId="12">'Meni'!$C$14</definedName>
    <definedName name="BrojPodracuna" localSheetId="14">'[1]Meni'!$C$14</definedName>
    <definedName name="BrojPodracuna" localSheetId="1">'[1]Meni'!$C$14</definedName>
    <definedName name="BrojPodracuna" localSheetId="2">'[1]Meni'!$C$14</definedName>
    <definedName name="BrojPodracuna" localSheetId="3">'[1]Meni'!$C$14</definedName>
    <definedName name="BrojPodracuna" localSheetId="4">'[1]Meni'!$C$14</definedName>
    <definedName name="BrojPodracuna" localSheetId="6">'[1]Meni'!$C$14</definedName>
    <definedName name="BrojPodracuna" localSheetId="7">'[1]Meni'!$C$14</definedName>
    <definedName name="BrojPodracuna" localSheetId="10">'Meni'!$C$14</definedName>
    <definedName name="BrojPodracuna" localSheetId="11">'Meni'!$C$14</definedName>
    <definedName name="BrojPodracuna">'Meni'!$C$14</definedName>
    <definedName name="Datum">'Meni'!$C$7</definedName>
    <definedName name="Fili">'Meni'!$A$29</definedName>
    <definedName name="Filijala" localSheetId="12">'Meni'!$A$29</definedName>
    <definedName name="Filijala" localSheetId="9">'Meni'!$A$29</definedName>
    <definedName name="Filijala" localSheetId="14">'[1]Meni'!$A$29</definedName>
    <definedName name="Filijala" localSheetId="1">'[1]Meni'!$A$29</definedName>
    <definedName name="Filijala" localSheetId="2">'[1]Meni'!$A$29</definedName>
    <definedName name="Filijala" localSheetId="3">'[1]Meni'!$A$29</definedName>
    <definedName name="Filijala" localSheetId="4">'[1]Meni'!$A$29</definedName>
    <definedName name="Filijala" localSheetId="6">'[1]Meni'!$A$29</definedName>
    <definedName name="Filijala" localSheetId="7">'[1]Meni'!$A$29</definedName>
    <definedName name="Filijala" localSheetId="8">'[2]Meni'!$A$29</definedName>
    <definedName name="Filijala" localSheetId="10">'Meni'!$A$29</definedName>
    <definedName name="Filijala" localSheetId="11">'Meni'!$A$29</definedName>
    <definedName name="Filijala">'Meni'!$A$29</definedName>
    <definedName name="MatBroj">'Meni'!$C$12</definedName>
    <definedName name="MaticniBroj" localSheetId="12">'Meni'!$C$12</definedName>
    <definedName name="MaticniBroj" localSheetId="14">'[1]Meni'!$C$12</definedName>
    <definedName name="MaticniBroj" localSheetId="1">'[1]Meni'!$C$12</definedName>
    <definedName name="MaticniBroj" localSheetId="2">'[1]Meni'!$C$12</definedName>
    <definedName name="MaticniBroj" localSheetId="3">'[1]Meni'!$C$12</definedName>
    <definedName name="MaticniBroj" localSheetId="4">'[1]Meni'!$C$12</definedName>
    <definedName name="MaticniBroj" localSheetId="6">'[1]Meni'!$C$12</definedName>
    <definedName name="MaticniBroj" localSheetId="7">'[1]Meni'!$C$12</definedName>
    <definedName name="MaticniBroj" localSheetId="10">'Meni'!$C$12</definedName>
    <definedName name="MaticniBroj" localSheetId="11">'Meni'!$C$12</definedName>
    <definedName name="MaticniBroj">'Meni'!$C$12</definedName>
    <definedName name="NazivKorisnika" localSheetId="12">'Meni'!$C$10</definedName>
    <definedName name="NazivKorisnika" localSheetId="14">'[1]Meni'!$C$10</definedName>
    <definedName name="NazivKorisnika" localSheetId="1">'[1]Meni'!$C$10</definedName>
    <definedName name="NazivKorisnika" localSheetId="2">'[1]Meni'!$C$10</definedName>
    <definedName name="NazivKorisnika" localSheetId="3">'[1]Meni'!$C$10</definedName>
    <definedName name="NazivKorisnika" localSheetId="4">'[1]Meni'!$C$10</definedName>
    <definedName name="NazivKorisnika" localSheetId="6">'[1]Meni'!$C$10</definedName>
    <definedName name="NazivKorisnika" localSheetId="7">'[1]Meni'!$C$10</definedName>
    <definedName name="NazivKorisnika" localSheetId="10">'Meni'!$C$10</definedName>
    <definedName name="NazivKorisnika" localSheetId="11">'Meni'!$C$10</definedName>
    <definedName name="NazivKorisnika">'Meni'!$C$10</definedName>
    <definedName name="NazKorisnika">'Meni'!$C$10</definedName>
    <definedName name="Odstupanje_1" localSheetId="13">'KontrolaF'!$G$22</definedName>
    <definedName name="Odstupanje2" localSheetId="13">'KontrolaF'!#REF!</definedName>
    <definedName name="PIB" localSheetId="12">'Meni'!$C$13</definedName>
    <definedName name="PIB" localSheetId="14">'[1]Meni'!$C$13</definedName>
    <definedName name="PIB" localSheetId="1">'[1]Meni'!$C$13</definedName>
    <definedName name="PIB" localSheetId="2">'[1]Meni'!$C$13</definedName>
    <definedName name="PIB" localSheetId="3">'[1]Meni'!$C$13</definedName>
    <definedName name="PIB" localSheetId="4">'[1]Meni'!$C$13</definedName>
    <definedName name="PIB" localSheetId="6">'[1]Meni'!$C$13</definedName>
    <definedName name="PIB" localSheetId="7">'[1]Meni'!$C$13</definedName>
    <definedName name="PIB" localSheetId="10">'Meni'!$C$13</definedName>
    <definedName name="PIB" localSheetId="11">'Meni'!$C$13</definedName>
    <definedName name="PIB">'Meni'!$C$13</definedName>
    <definedName name="_xlnm.Print_Area" localSheetId="9">'K9OOSO'!$A$1:$E$26</definedName>
    <definedName name="_xlnm.Print_Area" localSheetId="1">'Obrazac1'!$A$1:$G$295</definedName>
    <definedName name="_xlnm.Print_Area" localSheetId="2">'Obrazac2'!$A$1:$E$388</definedName>
    <definedName name="_xlnm.Print_Area" localSheetId="3">'Obrazac3'!$A$1:$E$191</definedName>
    <definedName name="_xlnm.Print_Area" localSheetId="4">'Obrazac4'!$A$1:$E$468</definedName>
    <definedName name="_xlnm.Print_Area" localSheetId="5">'Obrazac5'!$A$1:$K$560</definedName>
    <definedName name="_xlnm.Print_Area" localSheetId="6">'Obrazac6'!$A$1:$F$49</definedName>
    <definedName name="_xlnm.Print_Area" localSheetId="8">'Obrazac8'!$A$1:$E$46</definedName>
    <definedName name="_xlnm.Print_Area" localSheetId="10">'OZPR'!$A$1:$F$329</definedName>
    <definedName name="_xlnm.Print_Titles" localSheetId="2">'Obrazac2'!$18:$20</definedName>
    <definedName name="_xlnm.Print_Titles" localSheetId="3">'Obrazac3'!$18:$20</definedName>
    <definedName name="_xlnm.Print_Titles" localSheetId="4">'Obrazac4'!$18:$20</definedName>
    <definedName name="Razlika">'KontrolaF'!$I$12</definedName>
    <definedName name="Sediste" localSheetId="12">'Meni'!$C$11</definedName>
    <definedName name="Sediste" localSheetId="14">'[1]Meni'!$C$11</definedName>
    <definedName name="Sediste" localSheetId="1">'[1]Meni'!$C$11</definedName>
    <definedName name="Sediste" localSheetId="2">'[1]Meni'!$C$11</definedName>
    <definedName name="Sediste" localSheetId="3">'[1]Meni'!$C$11</definedName>
    <definedName name="Sediste" localSheetId="4">'[1]Meni'!$C$11</definedName>
    <definedName name="Sediste" localSheetId="6">'[1]Meni'!$C$11</definedName>
    <definedName name="Sediste" localSheetId="7">'[1]Meni'!$C$11</definedName>
    <definedName name="Sediste" localSheetId="10">'Meni'!$C$11</definedName>
    <definedName name="Sediste" localSheetId="11">'Meni'!$C$11</definedName>
    <definedName name="Sediste">'Meni'!$C$11</definedName>
    <definedName name="SifraFilijale">'Meni'!$B$29</definedName>
    <definedName name="SifraZU">'Meni'!$E$29</definedName>
    <definedName name="ZbirK2">'KontrolaF'!$F$8</definedName>
    <definedName name="ZDU">'Meni'!$D$29</definedName>
    <definedName name="ZU" localSheetId="12">'Meni'!$D$29</definedName>
    <definedName name="ZU" localSheetId="9">'Meni'!$D$29</definedName>
    <definedName name="ZU" localSheetId="14">'[1]Meni'!$D$29</definedName>
    <definedName name="ZU" localSheetId="1">'[1]Meni'!$D$29</definedName>
    <definedName name="ZU" localSheetId="2">'[1]Meni'!$D$29</definedName>
    <definedName name="ZU" localSheetId="3">'[1]Meni'!$D$29</definedName>
    <definedName name="ZU" localSheetId="4">'[1]Meni'!$D$29</definedName>
    <definedName name="ZU" localSheetId="6">'[1]Meni'!$D$29</definedName>
    <definedName name="ZU" localSheetId="7">'[1]Meni'!$D$29</definedName>
    <definedName name="ZU" localSheetId="8">'[2]Meni'!$D$29</definedName>
    <definedName name="ZU" localSheetId="10">'Meni'!$D$29</definedName>
    <definedName name="ZU" localSheetId="11">'Meni'!$D$29</definedName>
    <definedName name="ZU">'Meni'!$D$29</definedName>
    <definedName name="ZUuSast">'Meni'!$E$18</definedName>
  </definedNames>
  <calcPr fullCalcOnLoad="1"/>
</workbook>
</file>

<file path=xl/sharedStrings.xml><?xml version="1.0" encoding="utf-8"?>
<sst xmlns="http://schemas.openxmlformats.org/spreadsheetml/2006/main" count="3778" uniqueCount="1846">
  <si>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</si>
  <si>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</si>
  <si>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</si>
  <si>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</si>
  <si>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</si>
  <si>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</si>
  <si>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</si>
  <si>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</si>
  <si>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</si>
  <si>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</si>
  <si>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</si>
  <si>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</si>
  <si>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</si>
  <si>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</si>
  <si>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</si>
  <si>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</si>
  <si>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</si>
  <si>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</si>
  <si>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</si>
  <si>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</si>
  <si>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</si>
  <si>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</si>
  <si>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</si>
  <si>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</si>
  <si>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</si>
  <si>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</si>
  <si>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</si>
  <si>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</si>
  <si>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</si>
  <si>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</si>
  <si>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</si>
  <si>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</si>
  <si>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</si>
  <si>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</si>
  <si>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</si>
  <si>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</si>
  <si>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</si>
  <si>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</si>
  <si>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</si>
  <si>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</si>
  <si>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</si>
  <si>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</si>
  <si>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</si>
  <si>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</si>
  <si>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</si>
  <si>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</si>
  <si>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</si>
  <si>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</si>
  <si>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</si>
  <si>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</si>
  <si>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</si>
  <si>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</si>
  <si>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</si>
  <si>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</si>
  <si>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</si>
  <si>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</si>
  <si>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</si>
  <si>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</si>
  <si>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</si>
  <si>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</si>
  <si>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</si>
  <si>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</si>
  <si>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</si>
  <si>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</si>
  <si>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</si>
  <si>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</si>
  <si>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</si>
  <si>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</si>
  <si>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</si>
  <si>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</si>
  <si>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</si>
  <si>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</si>
  <si>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</si>
  <si>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</si>
  <si>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</si>
  <si>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</si>
  <si>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</si>
  <si>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</si>
  <si>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</si>
  <si>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</si>
  <si>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</si>
  <si>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</si>
  <si>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</si>
  <si>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</si>
  <si>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</si>
  <si>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</si>
  <si>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</si>
  <si>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</si>
  <si>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</si>
  <si>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</si>
  <si>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</si>
  <si>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</si>
  <si>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</si>
  <si>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</si>
  <si>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</si>
  <si>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</si>
  <si>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</si>
  <si>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</si>
  <si>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</si>
  <si>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</si>
  <si>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</si>
  <si>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</si>
  <si>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</si>
  <si>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</si>
  <si>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</si>
  <si>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</si>
  <si>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</si>
  <si>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</si>
  <si>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</si>
  <si>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</si>
  <si>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</si>
  <si>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</si>
  <si>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</si>
  <si>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</si>
  <si>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</si>
  <si>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</si>
  <si>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</si>
  <si>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</si>
  <si>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</si>
  <si>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</si>
  <si>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</si>
  <si>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</si>
  <si>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</si>
  <si>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</si>
  <si>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</si>
  <si>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</si>
  <si>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</si>
  <si>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</si>
  <si>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</si>
  <si>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</si>
  <si>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</si>
  <si>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</si>
  <si>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</si>
  <si>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</si>
  <si>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</si>
  <si>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</si>
  <si>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</si>
  <si>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</si>
  <si>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</si>
  <si>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</si>
  <si>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</si>
  <si>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</si>
  <si>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</si>
  <si>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</si>
  <si>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</si>
  <si>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</si>
  <si>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</si>
  <si>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</si>
  <si>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</si>
  <si>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</si>
  <si>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</si>
  <si>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</si>
  <si>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</si>
  <si>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</si>
  <si>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</si>
  <si>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</si>
  <si>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</si>
  <si>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</si>
  <si>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</si>
  <si>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</si>
  <si>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</si>
  <si>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</si>
  <si>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</si>
  <si>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</si>
  <si>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</si>
  <si>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</si>
  <si>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</si>
  <si>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</si>
  <si>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</si>
  <si>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</si>
  <si>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</si>
  <si>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</si>
  <si>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</si>
  <si>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</si>
  <si>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</si>
  <si>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</si>
  <si>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</si>
  <si>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</si>
  <si>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</si>
  <si>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</si>
  <si>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</si>
  <si>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</si>
  <si>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</si>
  <si>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</si>
  <si>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</si>
  <si>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</si>
  <si>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</si>
  <si>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</si>
  <si>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</si>
  <si>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</si>
  <si>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</si>
  <si>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</si>
  <si>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</si>
  <si>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</si>
  <si>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</si>
  <si>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</si>
  <si>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</si>
  <si>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</si>
  <si>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</si>
  <si>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</si>
  <si>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</si>
  <si>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</si>
  <si>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</si>
  <si>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</si>
  <si>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</si>
  <si>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</si>
  <si>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</si>
  <si>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</si>
  <si>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</si>
  <si>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</si>
  <si>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</si>
  <si>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</si>
  <si>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</si>
  <si>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</si>
  <si>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</si>
  <si>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</si>
  <si>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</si>
  <si>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</si>
  <si>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</si>
  <si>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</si>
  <si>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</si>
  <si>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</si>
  <si>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</si>
  <si>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</si>
  <si>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</si>
  <si>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</si>
  <si>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 val="single"/>
        <sz val="10"/>
        <rFont val="Arial"/>
        <family val="2"/>
      </rPr>
      <t>УКУПНО</t>
    </r>
  </si>
  <si>
    <r>
      <t xml:space="preserve">КОЛОНА 9 </t>
    </r>
    <r>
      <rPr>
        <b/>
        <u val="single"/>
        <sz val="10"/>
        <rFont val="Arial"/>
        <family val="2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</si>
  <si>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</si>
  <si>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</si>
  <si>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</si>
  <si>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</si>
  <si>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</si>
  <si>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</si>
  <si>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</si>
  <si>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</si>
  <si>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</si>
  <si>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</si>
  <si>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</si>
  <si>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</si>
  <si>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</si>
  <si>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</si>
  <si>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</si>
  <si>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</si>
  <si>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</si>
  <si>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</si>
  <si>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</si>
  <si>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</si>
  <si>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</si>
  <si>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</si>
  <si>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</si>
  <si>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</si>
  <si>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</si>
  <si>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</si>
  <si>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</si>
  <si>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</si>
  <si>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</si>
  <si>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</si>
  <si>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</si>
  <si>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</si>
  <si>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</si>
  <si>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</si>
  <si>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</si>
  <si>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</si>
  <si>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</si>
  <si>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</si>
  <si>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</si>
  <si>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</si>
  <si>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</si>
  <si>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</si>
  <si>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</si>
  <si>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</si>
  <si>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</si>
  <si>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</si>
  <si>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</si>
  <si>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</si>
  <si>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</si>
  <si>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</si>
  <si>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</si>
  <si>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</si>
  <si>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</si>
  <si>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</si>
  <si>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</si>
  <si>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</si>
  <si>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</si>
  <si>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</si>
  <si>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</si>
  <si>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</si>
  <si>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</si>
  <si>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</si>
  <si>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</si>
  <si>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</si>
  <si>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</si>
  <si>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</si>
  <si>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</si>
  <si>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</si>
  <si>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</si>
  <si>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</si>
  <si>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</si>
  <si>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</si>
  <si>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</si>
  <si>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</si>
  <si>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</si>
  <si>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</si>
  <si>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</si>
  <si>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</si>
  <si>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</si>
  <si>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</si>
  <si>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</si>
  <si>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</si>
  <si>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</si>
  <si>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</si>
  <si>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</si>
  <si>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</si>
  <si>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</si>
  <si>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</si>
  <si>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</si>
  <si>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</si>
  <si>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</si>
  <si>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</si>
  <si>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</si>
  <si>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</si>
  <si>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</si>
  <si>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</si>
  <si>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</si>
  <si>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</si>
  <si>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</si>
  <si>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</si>
  <si>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</si>
  <si>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</si>
  <si>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</si>
  <si>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</si>
  <si>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</si>
  <si>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</si>
  <si>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</si>
  <si>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</si>
  <si>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</si>
  <si>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</si>
  <si>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</si>
  <si>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</si>
  <si>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</si>
  <si>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</si>
  <si>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</si>
  <si>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</si>
  <si>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</si>
  <si>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</si>
  <si>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</si>
  <si>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</si>
  <si>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</si>
  <si>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</si>
  <si>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</si>
  <si>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</si>
  <si>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</si>
  <si>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</si>
  <si>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</si>
  <si>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</si>
  <si>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</si>
  <si>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</si>
  <si>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</si>
  <si>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</si>
  <si>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</si>
  <si>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</si>
  <si>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</si>
  <si>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</si>
  <si>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</si>
  <si>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</si>
  <si>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</si>
  <si>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</si>
  <si>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</si>
  <si>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</si>
  <si>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</si>
  <si>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</si>
  <si>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</si>
  <si>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</si>
  <si>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</si>
  <si>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</si>
  <si>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</si>
  <si>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</si>
  <si>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</si>
  <si>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</si>
  <si>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</si>
  <si>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</si>
  <si>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</si>
  <si>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</si>
  <si>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</si>
  <si>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</si>
  <si>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</si>
  <si>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</si>
  <si>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</si>
  <si>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</si>
  <si>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</si>
  <si>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</si>
  <si>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</si>
  <si>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</si>
  <si>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</si>
  <si>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</si>
  <si>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</si>
  <si>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</si>
  <si>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</si>
  <si>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</si>
  <si>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</si>
  <si>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</si>
  <si>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</si>
  <si>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</si>
  <si>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</si>
  <si>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</si>
  <si>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</si>
  <si>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</si>
  <si>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</si>
  <si>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</si>
  <si>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</si>
  <si>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</si>
  <si>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</si>
  <si>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</si>
  <si>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</si>
  <si>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</si>
  <si>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</si>
  <si>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</si>
  <si>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</si>
  <si>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</si>
  <si>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</si>
  <si>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</si>
  <si>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</si>
  <si>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</si>
  <si>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</si>
  <si>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</si>
  <si>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</si>
  <si>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</si>
  <si>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</si>
  <si>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</si>
  <si>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</si>
  <si>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</si>
  <si>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</si>
  <si>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</si>
  <si>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</si>
  <si>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</si>
  <si>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</si>
  <si>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</si>
  <si>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</si>
  <si>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</si>
  <si>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</si>
  <si>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</si>
  <si>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</si>
  <si>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</si>
  <si>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</si>
  <si>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</si>
  <si>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</si>
  <si>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</si>
  <si>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</si>
  <si>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</si>
  <si>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</si>
  <si>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</si>
  <si>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</si>
  <si>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</si>
  <si>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</si>
  <si>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</si>
  <si>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</si>
  <si>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</si>
  <si>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</si>
  <si>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</si>
  <si>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</si>
  <si>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</si>
  <si>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</si>
  <si>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</si>
  <si>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</si>
  <si>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</si>
  <si>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</si>
  <si>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</si>
  <si>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</si>
  <si>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</si>
  <si>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</si>
  <si>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</si>
  <si>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</si>
  <si>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</si>
  <si>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</si>
  <si>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</si>
  <si>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</si>
  <si>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</si>
  <si>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</si>
  <si>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</si>
  <si>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</si>
  <si>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</si>
  <si>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</si>
  <si>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</si>
  <si>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</si>
  <si>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</si>
  <si>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</si>
  <si>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</si>
  <si>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</si>
  <si>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</si>
  <si>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</si>
  <si>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</si>
  <si>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</si>
  <si>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</si>
  <si>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</si>
  <si>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</si>
  <si>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</si>
  <si>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</si>
  <si>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</si>
  <si>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</si>
  <si>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</si>
  <si>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</si>
  <si>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</si>
  <si>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</si>
  <si>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</si>
  <si>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</si>
  <si>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</si>
  <si>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</si>
  <si>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</si>
  <si>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</si>
  <si>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</si>
  <si>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</si>
  <si>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</si>
  <si>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</si>
  <si>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</si>
  <si>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</si>
  <si>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</si>
  <si>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</si>
  <si>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</si>
  <si>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</si>
  <si>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</si>
  <si>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</si>
  <si>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</si>
  <si>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</si>
  <si>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</si>
  <si>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</si>
  <si>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</si>
  <si>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</si>
  <si>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</si>
  <si>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</si>
  <si>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</si>
  <si>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</si>
  <si>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</si>
  <si>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</si>
  <si>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</si>
  <si>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</si>
  <si>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</si>
  <si>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</si>
  <si>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</si>
  <si>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</si>
  <si>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</si>
  <si>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</si>
  <si>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</si>
  <si>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</si>
  <si>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</si>
  <si>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</si>
  <si>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</si>
  <si>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</si>
  <si>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</si>
  <si>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</si>
  <si>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</si>
  <si>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</si>
  <si>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</si>
  <si>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</si>
  <si>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</si>
  <si>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</si>
  <si>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</si>
  <si>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</si>
  <si>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</si>
  <si>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</si>
  <si>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</si>
  <si>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</si>
  <si>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</si>
  <si>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</si>
  <si>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</si>
  <si>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</si>
  <si>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</si>
  <si>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</si>
  <si>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</si>
  <si>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</si>
  <si>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</si>
  <si>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</si>
  <si>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</si>
  <si>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</si>
  <si>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</si>
  <si>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</si>
  <si>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</si>
  <si>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</si>
  <si>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</si>
  <si>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</si>
  <si>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</si>
  <si>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</si>
  <si>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</si>
  <si>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</si>
  <si>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</si>
  <si>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</si>
  <si>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</si>
  <si>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</si>
  <si>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</si>
  <si>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</si>
  <si>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</si>
  <si>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</si>
  <si>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</si>
  <si>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</si>
  <si>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</si>
  <si>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</si>
  <si>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</si>
  <si>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</si>
  <si>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</si>
  <si>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</si>
  <si>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</si>
  <si>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</si>
  <si>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</si>
  <si>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</si>
  <si>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</si>
  <si>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</si>
  <si>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</si>
  <si>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</si>
  <si>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</si>
  <si>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</si>
  <si>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</si>
  <si>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</si>
  <si>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</si>
  <si>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</si>
  <si>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</si>
  <si>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</si>
  <si>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</si>
  <si>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</si>
  <si>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</si>
  <si>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</si>
  <si>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</si>
  <si>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</si>
  <si>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</si>
  <si>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</si>
  <si>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</si>
  <si>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</si>
  <si>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</si>
  <si>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</si>
  <si>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</si>
  <si>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</si>
  <si>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</si>
  <si>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</si>
  <si>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</si>
  <si>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</si>
  <si>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</si>
  <si>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</si>
  <si>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</si>
  <si>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</si>
  <si>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</si>
  <si>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</si>
  <si>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</si>
  <si>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</si>
  <si>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</si>
  <si>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</si>
  <si>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</si>
  <si>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</si>
  <si>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</si>
  <si>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</si>
  <si>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</si>
  <si>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</si>
  <si>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</si>
  <si>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</si>
  <si>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</si>
  <si>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</si>
  <si>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</si>
  <si>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</si>
  <si>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</si>
  <si>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</si>
  <si>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</si>
  <si>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</si>
  <si>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</si>
  <si>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</si>
  <si>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</si>
  <si>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</si>
  <si>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</si>
  <si>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</si>
  <si>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</si>
  <si>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</si>
  <si>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</si>
  <si>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</si>
  <si>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</si>
  <si>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</si>
  <si>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</si>
  <si>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</si>
  <si>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</si>
  <si>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</si>
  <si>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</si>
  <si>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</si>
  <si>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</si>
  <si>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</si>
  <si>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</si>
  <si>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</si>
  <si>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</si>
  <si>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</si>
  <si>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</si>
  <si>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</si>
  <si>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</si>
  <si>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</si>
  <si>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</si>
  <si>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</si>
  <si>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</si>
  <si>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</si>
  <si>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</si>
  <si>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</si>
  <si>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</si>
  <si>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</si>
  <si>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</si>
  <si>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</si>
  <si>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</si>
  <si>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</si>
  <si>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</si>
  <si>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</si>
  <si>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</si>
  <si>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</si>
  <si>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</si>
  <si>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</si>
  <si>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</si>
  <si>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</si>
  <si>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</si>
  <si>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</si>
  <si>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</si>
  <si>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</si>
  <si>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</si>
  <si>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</si>
  <si>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</si>
  <si>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</si>
  <si>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</si>
  <si>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</si>
  <si>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</si>
  <si>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</si>
  <si>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</si>
  <si>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</si>
  <si>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</si>
  <si>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</si>
  <si>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</si>
  <si>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</si>
  <si>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</si>
  <si>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</si>
  <si>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</si>
  <si>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</si>
  <si>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</si>
  <si>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</si>
  <si>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</si>
  <si>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</si>
  <si>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</si>
  <si>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</si>
  <si>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</si>
  <si>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</si>
  <si>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</si>
  <si>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</si>
  <si>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</si>
  <si>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</si>
  <si>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</si>
  <si>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</si>
  <si>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</si>
  <si>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</si>
  <si>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</si>
  <si>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</si>
  <si>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</si>
  <si>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</si>
  <si>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</si>
  <si>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</si>
  <si>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</si>
  <si>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</si>
  <si>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</si>
  <si>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</si>
  <si>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</si>
  <si>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</si>
  <si>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</si>
  <si>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</si>
  <si>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</si>
  <si>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</si>
  <si>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</si>
  <si>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</si>
  <si>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</si>
  <si>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</si>
  <si>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</si>
  <si>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</si>
  <si>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</si>
  <si>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</si>
  <si>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</si>
  <si>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</si>
  <si>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</si>
  <si>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</si>
  <si>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</si>
  <si>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</si>
  <si>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</si>
  <si>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</si>
  <si>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</si>
  <si>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</si>
  <si>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</si>
  <si>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</si>
  <si>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</si>
  <si>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</si>
  <si>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</si>
  <si>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</si>
  <si>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</si>
  <si>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</si>
  <si>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</si>
  <si>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</si>
  <si>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</si>
  <si>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</si>
  <si>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</si>
  <si>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</si>
  <si>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</si>
  <si>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</si>
  <si>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</si>
  <si>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</si>
  <si>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</si>
  <si>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</si>
  <si>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</si>
  <si>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</si>
  <si>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</si>
  <si>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</si>
  <si>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</si>
  <si>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</si>
  <si>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</si>
  <si>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</si>
  <si>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</si>
  <si>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</si>
  <si>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</si>
  <si>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</si>
  <si>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</si>
  <si>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</si>
  <si>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</si>
  <si>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</si>
  <si>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</si>
  <si>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</si>
  <si>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</si>
  <si>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</si>
  <si>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</si>
  <si>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</si>
  <si>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</si>
  <si>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</si>
  <si>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</si>
  <si>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</si>
  <si>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</si>
  <si>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</si>
  <si>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</si>
  <si>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</si>
  <si>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</si>
  <si>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</si>
  <si>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</si>
  <si>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</si>
  <si>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</si>
  <si>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</si>
  <si>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</si>
  <si>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</si>
  <si>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</si>
  <si>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</si>
  <si>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</si>
  <si>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</si>
  <si>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</si>
  <si>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</si>
  <si>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</si>
  <si>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</si>
  <si>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</si>
  <si>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</si>
  <si>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</si>
  <si>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</si>
  <si>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</si>
  <si>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</si>
  <si>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</si>
  <si>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</si>
  <si>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</si>
  <si>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</si>
  <si>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</si>
  <si>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</si>
  <si>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</si>
  <si>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</si>
  <si>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</si>
  <si>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</si>
  <si>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</si>
  <si>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</si>
  <si>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</si>
  <si>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</si>
  <si>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</si>
  <si>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</si>
  <si>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</si>
  <si>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</si>
  <si>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</si>
  <si>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</si>
  <si>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</si>
  <si>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</si>
  <si>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</si>
  <si>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</si>
  <si>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</si>
  <si>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</si>
  <si>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</si>
  <si>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</si>
  <si>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</si>
  <si>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</si>
  <si>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</si>
  <si>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</si>
  <si>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</si>
  <si>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</si>
  <si>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</si>
  <si>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</si>
  <si>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</si>
  <si>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</si>
  <si>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</si>
  <si>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</si>
  <si>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</si>
  <si>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</si>
  <si>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</si>
  <si>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</si>
  <si>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</si>
  <si>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</si>
  <si>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</si>
  <si>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</si>
  <si>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</si>
  <si>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</si>
  <si>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</si>
  <si>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</si>
  <si>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</si>
  <si>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</si>
  <si>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</si>
  <si>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</si>
  <si>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</si>
  <si>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</si>
  <si>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</si>
  <si>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</si>
  <si>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</si>
  <si>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</si>
  <si>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</si>
  <si>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</si>
  <si>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</si>
  <si>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</si>
  <si>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</si>
  <si>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</si>
  <si>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</si>
  <si>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</si>
  <si>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</si>
  <si>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</si>
  <si>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</si>
  <si>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</si>
  <si>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</si>
  <si>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</si>
  <si>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</si>
  <si>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</si>
  <si>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</si>
  <si>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</si>
  <si>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</si>
  <si>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</si>
  <si>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</si>
  <si>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</si>
  <si>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</si>
  <si>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</si>
  <si>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</si>
  <si>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</si>
  <si>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</si>
  <si>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</si>
  <si>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</si>
  <si>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</si>
  <si>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</si>
  <si>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</si>
  <si>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</si>
  <si>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</si>
  <si>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</si>
  <si>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</si>
  <si>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</si>
  <si>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</si>
  <si>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</si>
  <si>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</si>
  <si>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</si>
  <si>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</si>
  <si>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 xml:space="preserve">Расходи и издаци по основу партиципације и рефундација 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</si>
  <si>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</si>
  <si>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</si>
  <si>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</si>
  <si>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</si>
  <si>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</si>
  <si>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</si>
  <si>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</si>
  <si>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</si>
  <si>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</si>
  <si>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</si>
  <si>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</si>
  <si>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</si>
  <si>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</si>
  <si>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</si>
  <si>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</si>
  <si>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</si>
  <si>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</si>
  <si>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</si>
  <si>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</si>
  <si>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</si>
  <si>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</si>
  <si>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</si>
  <si>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</si>
  <si>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</si>
  <si>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</si>
  <si>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</si>
  <si>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</si>
  <si>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</si>
  <si>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</si>
  <si>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</si>
  <si>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</si>
  <si>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</si>
  <si>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</si>
  <si>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</si>
  <si>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</si>
  <si>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</si>
  <si>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</si>
  <si>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</si>
  <si>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</si>
  <si>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</si>
  <si>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</si>
  <si>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</si>
  <si>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</si>
  <si>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</si>
  <si>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</rPr>
      <t xml:space="preserve"> ---&gt;</t>
    </r>
  </si>
  <si>
    <t>Јавни радови</t>
  </si>
  <si>
    <t>8=6+7</t>
  </si>
  <si>
    <t xml:space="preserve">ПОЧЕТНО СТАЊЕ СРЕДСТАВА НА ДАН 01.01.2017.Г. </t>
  </si>
  <si>
    <t>PRERAČUNATI PDV</t>
  </si>
  <si>
    <t>ZBIR = 7 + 8</t>
  </si>
  <si>
    <t>Odstupanje = 9 - 10</t>
  </si>
  <si>
    <t>Obrazloženo odstupanje</t>
  </si>
  <si>
    <t>Konačno odstupanje =  11 - 12 - 13 - 14</t>
  </si>
  <si>
    <t>Образац 1</t>
  </si>
  <si>
    <t>БИЛАНС СТАЊА</t>
  </si>
  <si>
    <t>Износ из претходне    године</t>
  </si>
  <si>
    <t>Износ текуће године</t>
  </si>
  <si>
    <t>(почетно      стање)</t>
  </si>
  <si>
    <t>Бруто</t>
  </si>
  <si>
    <t>Исправка вредности</t>
  </si>
  <si>
    <t>Нето                           (5 – 6)</t>
  </si>
  <si>
    <t>АКТИВА</t>
  </si>
  <si>
    <t>1001</t>
  </si>
  <si>
    <t>000000</t>
  </si>
  <si>
    <t>НEФИНАНСИЈСКА ИМОВИНА        (1002 + 1020)</t>
  </si>
  <si>
    <t>1002</t>
  </si>
  <si>
    <t>010000</t>
  </si>
  <si>
    <t>НЕФИНАНСИЈСКА ИМОВИНА У СТАЛНИМ СРЕДСТВИМА  (1003 + 1007 + 1009 + 1011 + 1015 + 1018)</t>
  </si>
  <si>
    <t>1003</t>
  </si>
  <si>
    <t>011000</t>
  </si>
  <si>
    <t>НЕКРЕТНИНЕ И ОПРЕМА                     (од 1004 до 1006)</t>
  </si>
  <si>
    <t>1004</t>
  </si>
  <si>
    <t>011100</t>
  </si>
  <si>
    <t>Зграде и грађевински објекти</t>
  </si>
  <si>
    <t>1005</t>
  </si>
  <si>
    <t>011200</t>
  </si>
  <si>
    <t>Опрема</t>
  </si>
  <si>
    <t>1006</t>
  </si>
  <si>
    <t>011300</t>
  </si>
  <si>
    <t>012000</t>
  </si>
  <si>
    <t>КУЛТИВИСАНА ИМОВИНА (1008)</t>
  </si>
  <si>
    <t>012100</t>
  </si>
  <si>
    <t>013000</t>
  </si>
  <si>
    <t>ДРАГОЦЕНОСТИ (1010)</t>
  </si>
  <si>
    <t>013100</t>
  </si>
  <si>
    <t>014000</t>
  </si>
  <si>
    <t>ПРИРОДНА ИМОВИНА                                    (од 1012 до 1014)</t>
  </si>
  <si>
    <t>014100</t>
  </si>
  <si>
    <t>014200</t>
  </si>
  <si>
    <t>Подземна блага</t>
  </si>
  <si>
    <t>014300</t>
  </si>
  <si>
    <t>Шуме и воде</t>
  </si>
  <si>
    <t>015000</t>
  </si>
  <si>
    <t>НЕФИНАНСИЈСКА ИМОВИНА У ПРИПРЕМИ И АВАНСИ (1016 + 1017)</t>
  </si>
  <si>
    <t>015100</t>
  </si>
  <si>
    <t>Нефинансијска имовина у припреми</t>
  </si>
  <si>
    <t>015200</t>
  </si>
  <si>
    <t>Аванси за нефинансијску имовину</t>
  </si>
  <si>
    <t>016000</t>
  </si>
  <si>
    <t>НЕМАТЕРИЈАЛНА ИМОВИНА (1019)</t>
  </si>
  <si>
    <t>016100</t>
  </si>
  <si>
    <t>020000</t>
  </si>
  <si>
    <t>НЕФИНАНСИЈСКА ИМОВИНА У ЗАЛИХАМА (1021 + 1025)</t>
  </si>
  <si>
    <t>021000</t>
  </si>
  <si>
    <t>ЗАЛИХЕ (од 1022 до 1024)</t>
  </si>
  <si>
    <t>021100</t>
  </si>
  <si>
    <t>Нето                       (5 – 6)</t>
  </si>
  <si>
    <t>021200</t>
  </si>
  <si>
    <t>Залихе производње</t>
  </si>
  <si>
    <t>021300</t>
  </si>
  <si>
    <t>Роба за даљу продају</t>
  </si>
  <si>
    <t>022000</t>
  </si>
  <si>
    <t>ЗАЛИХЕ СИТНОГ ИНВЕНТАРА И ПОТРОШНОГ МАТЕРИЈАЛА (1026 + 1027)</t>
  </si>
  <si>
    <t>022100</t>
  </si>
  <si>
    <t>Залихе ситног инвентара</t>
  </si>
  <si>
    <t>022200</t>
  </si>
  <si>
    <t>Залихе потрошног материјала</t>
  </si>
  <si>
    <t>ФИНАНСИЈСКА ИМОВИНА (1029 + 1049 + 1067)</t>
  </si>
  <si>
    <t>ДУГОРОЧНА ФИНАНСИЈСКА ИМОВИНА (1030 + 1040)</t>
  </si>
  <si>
    <t>ДУГОРОЧНА ДОМАЋА ФИНАНСИЈСКА ИМОВИНА                 (од 1031 до 1039)</t>
  </si>
  <si>
    <t>Дугорочне домаће хартије од вредности, изузев акција</t>
  </si>
  <si>
    <t>Кредити домаћим јавним нефинансијским  институцијама</t>
  </si>
  <si>
    <t>Кредити домаћим невладиним организацијама</t>
  </si>
  <si>
    <t>Домаће акције и остали капитал</t>
  </si>
  <si>
    <t>ДУГОРОЧНA СТРАНА ФИНАНСИЈСКА ИМОВИНА (од 1041 до 1048)</t>
  </si>
  <si>
    <t>Дугорочне стране хартије од вредности, изузев акција</t>
  </si>
  <si>
    <t>Стране акције и остали капитал</t>
  </si>
  <si>
    <t>112800</t>
  </si>
  <si>
    <t>Страни финансијски деривати</t>
  </si>
  <si>
    <t>НОВЧАНА СРЕДСТВА, ПЛЕМЕНИТИ МЕТАЛИ, ХАРТИЈЕ ОД ВРЕДНОСТИ, ПОТРАЖИВАЊА И КРАТКОРОЧНИ ПЛАСМАНИ (1050+ 1060 + 1062)</t>
  </si>
  <si>
    <t>НОВЧАНА СРЕДСТВА, ПЛЕМЕНИТИ МЕТАЛИ, ХАРТИЈЕ ОД ВРЕДНОСТИ    (од 1051 до 1059)</t>
  </si>
  <si>
    <t>Жиро и текући рачуни</t>
  </si>
  <si>
    <t>Издвојена новчана средства и акредитиви</t>
  </si>
  <si>
    <t>Благајна</t>
  </si>
  <si>
    <t>Девизни рачун</t>
  </si>
  <si>
    <t>Девизни акредитиви</t>
  </si>
  <si>
    <t>Девизна благајна</t>
  </si>
  <si>
    <t>Остала новчана средства</t>
  </si>
  <si>
    <t>Племенити метали</t>
  </si>
  <si>
    <t>Хартије од вредности</t>
  </si>
  <si>
    <t>КРАТКОРОЧНА ПОТРАЖИВАЊА (1061)</t>
  </si>
  <si>
    <t>Нето                        (5 – 6)</t>
  </si>
  <si>
    <t>Потраживања по основу продаје и друга потраживања</t>
  </si>
  <si>
    <t>КРАТКОРОЧНИ ПЛАСМАНИ               (од 1063 до 1066)</t>
  </si>
  <si>
    <t>Краткорочни кредити</t>
  </si>
  <si>
    <t>Дати аванси, депозити и кауције</t>
  </si>
  <si>
    <t>Хартије од вредности намењене продаји</t>
  </si>
  <si>
    <t>Остали краткорочни пласмани</t>
  </si>
  <si>
    <t>АКТИВНА ВРЕМЕНСКА РАЗГРАНИЧЕЊА (1068)</t>
  </si>
  <si>
    <t>АКТИВНА ВРЕМЕНСКА РАЗГРАНИЧЕЊА                                             (од 1069 до 1071)</t>
  </si>
  <si>
    <t>Разграничени расходи до једне године</t>
  </si>
  <si>
    <t>Обрачунати неплаћени расходи и издаци</t>
  </si>
  <si>
    <t>Остала активна временска разграничења</t>
  </si>
  <si>
    <t>УКУПНА АКТИВА (1001 + 1028)</t>
  </si>
  <si>
    <t>351000</t>
  </si>
  <si>
    <t>ВАНБИЛАНСНА АКТИВА</t>
  </si>
  <si>
    <t>Износ</t>
  </si>
  <si>
    <t>Претходна година</t>
  </si>
  <si>
    <t>Текућа година</t>
  </si>
  <si>
    <t>ПАСИВА</t>
  </si>
  <si>
    <t>ОБАВЕЗЕ (1075 + 1099 + 1118 + 1173 + 1198 + 1212)</t>
  </si>
  <si>
    <t>ДУГОРОЧНЕ ОБАВЕЗЕ (1076 + 1086 + 1093 + 1095 + 1097)</t>
  </si>
  <si>
    <t>ДОМАЋЕ ДУГОРОЧНЕ ОБАВЕЗЕ (од 1077 до 1085)</t>
  </si>
  <si>
    <t>Обавезе по основу емитованих хартија од вредности, изузев акција</t>
  </si>
  <si>
    <t>Обавезе по основу дугорочних кредита од осталих нивоа власти</t>
  </si>
  <si>
    <t>Обавезе по основу дугорочних кредита од домаћих јавних финансијских институција</t>
  </si>
  <si>
    <t>Обавезе по основу дугорочних кредита од домаћих пословних банака</t>
  </si>
  <si>
    <t>Обавезе по основу дугорочних кредита од осталих домаћих кредитора</t>
  </si>
  <si>
    <t>Обавезе по основу дугорочних кредита од домаћинстава у земљи</t>
  </si>
  <si>
    <t>211700</t>
  </si>
  <si>
    <t>Дугорочне обавезе по основу домаћих финансијских деривата</t>
  </si>
  <si>
    <t>Дугорочне обавезе по основу домаћих меница</t>
  </si>
  <si>
    <t>211900</t>
  </si>
  <si>
    <t>Дугорочне обавезе за финансијске лизинге</t>
  </si>
  <si>
    <t>СТРАНЕ ДУГОРОЧНЕ ОБАВЕЗЕ (од 1087 до 1092)</t>
  </si>
  <si>
    <t>Дугорочне стране обавезе по основу емитованих хартија од вредности, изузев акција</t>
  </si>
  <si>
    <t>Обавезе по основу дугорочних кредита од страних влада</t>
  </si>
  <si>
    <t>Обавезе по основу дугорочних кредита од мултилатералних институција</t>
  </si>
  <si>
    <t>Обавезе по основу дугорочних кредита од страних пословних банака</t>
  </si>
  <si>
    <t>Обавезе по основу дугорочних кредита од осталих страних кредитора</t>
  </si>
  <si>
    <t>Дугорочне обавезе по основу страних финансијских деривата</t>
  </si>
  <si>
    <t>ДУГОРОЧНЕ ОБАВЕЗЕ ПО ОСНОВУ ГАРАНЦИЈА (1094)</t>
  </si>
  <si>
    <t>Дугорочне обавезе по основу гаранција</t>
  </si>
  <si>
    <t>ОБАВЕЗЕ ПО ОСНОВУ ОТПЛАТЕ ГЛАВНИЦЕ ЗА ФИНАНСИЈСКИ ЛИЗИНГ (1096)</t>
  </si>
  <si>
    <t>Обавезе по основу отплате главнице зa финансијски лизинг</t>
  </si>
  <si>
    <t>ОБАВЕЗЕ ПО ОСНОВУ ОТПЛАТА ГАРАНЦИЈА ПО КОМЕРЦИЈАЛНИМ ТРАНСАКЦИЈАМА (1098)</t>
  </si>
  <si>
    <t>Обавезе по основу отплата гаранција по комерцијалним трансакцијама</t>
  </si>
  <si>
    <t>КРАТКОРОЧНЕ ОБАВЕЗЕ (1100 + 1109 + 1116)</t>
  </si>
  <si>
    <t>КРАТКОРОЧНЕ ДОМАЋЕ ОБАВЕЗЕ 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</si>
  <si>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</si>
  <si>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</si>
  <si>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</si>
  <si>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</si>
  <si>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</si>
  <si>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</si>
  <si>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</si>
  <si>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</si>
  <si>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 xml:space="preserve">4 </t>
  </si>
  <si>
    <t xml:space="preserve">5 </t>
  </si>
  <si>
    <t>КРАТКОРОЧНЕ СТРАНЕ ОБАВЕЗЕ 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</si>
  <si>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</si>
  <si>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</si>
  <si>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</si>
  <si>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</si>
  <si>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</si>
  <si>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</si>
  <si>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</si>
  <si>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</si>
  <si>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 + 1141+ 1147 + 1153 + 1161 + 1167)</t>
  </si>
  <si>
    <t>ОБАВЕЗЕ ЗА ПЛАТЕ И ДОДАТКЕ (од 1120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</si>
  <si>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</si>
  <si>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</si>
  <si>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</si>
  <si>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</si>
  <si>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</si>
  <si>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</si>
  <si>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</si>
  <si>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на плате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</si>
  <si>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</si>
  <si>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</si>
  <si>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</si>
  <si>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ЗА НАГРАДЕ И ОСТАЛЕ ПОСЕБНЕ РАСХОДЕ (од 1132 до 1136)</t>
  </si>
  <si>
    <t>Обавезе по основу нето исплата награда и осталих посебних расхода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</si>
  <si>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</si>
  <si>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</si>
  <si>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</si>
  <si>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</si>
  <si>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 xml:space="preserve">ОБАВЕЗЕ ПО ОСНОВУ СОЦИЈАЛНИХ ДОПРИНОСА НА ТЕРЕТ ПОСЛОДАВЦА (од 1138 до 1140) 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</si>
  <si>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</si>
  <si>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</si>
  <si>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</si>
  <si>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НАКНАДА У НАТУРИ 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</si>
  <si>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</si>
  <si>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</si>
  <si>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</si>
  <si>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</si>
  <si>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</si>
  <si>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</si>
  <si>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</si>
  <si>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</si>
  <si>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</si>
  <si>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</si>
  <si>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</si>
  <si>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</si>
  <si>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</si>
  <si>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</si>
  <si>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</si>
  <si>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</si>
  <si>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</si>
  <si>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</si>
  <si>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</si>
  <si>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</si>
  <si>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</si>
  <si>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</si>
  <si>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и инвалидско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</si>
  <si>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</si>
  <si>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</si>
  <si>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</si>
  <si>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</si>
  <si>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</si>
  <si>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</si>
  <si>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</si>
  <si>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</si>
  <si>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 (1174 + 1179+ 1184 + 1189 + 1192)</t>
  </si>
  <si>
    <t>ОБАВЕЗЕ ПО ОСНОВУ ОТПЛАТЕ КАМАТА И ПРАТЕЋИХ ТРОШКОВА ЗАДУЖИВАЊА  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</si>
  <si>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</si>
  <si>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</si>
  <si>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</si>
  <si>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</si>
  <si>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 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</si>
  <si>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</si>
  <si>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</si>
  <si>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</si>
  <si>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</si>
  <si>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 ДОТАЦИЈА И ТРАНСФЕРА (од 1185 до 1188)</t>
  </si>
  <si>
    <t>Обавезе по основу донација страним владама</t>
  </si>
  <si>
    <t>Обавезе по основу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</si>
  <si>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</si>
  <si>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</si>
  <si>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 (1190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</si>
  <si>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</si>
  <si>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</si>
  <si>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 (од 1193 до 1197)</t>
  </si>
  <si>
    <t>Обавезе по основу дотација невладиним организацијама</t>
  </si>
  <si>
    <t>Обавезе за остале порезе, обавезне таксе и казне</t>
  </si>
  <si>
    <t>Обавезе по основу казни и пенала по решењима судова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</si>
  <si>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</si>
  <si>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</si>
  <si>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 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</si>
  <si>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</si>
  <si>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</si>
  <si>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</si>
  <si>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</si>
  <si>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 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</si>
  <si>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</si>
  <si>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</si>
  <si>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</si>
  <si>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</si>
  <si>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</si>
  <si>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</si>
  <si>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</si>
  <si>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</si>
  <si>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</si>
  <si>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 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</si>
  <si>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</si>
  <si>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</si>
  <si>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</si>
  <si>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</si>
  <si>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+ 1229 - 1230 + 1231 - 1232 + 1233 - 1234)</t>
  </si>
  <si>
    <t>КАПИТАЛ (1220)</t>
  </si>
  <si>
    <t>КАПИТАЛ (1221 + 1222 - 1223 + 1224 + 1225 - 1226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</si>
  <si>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</si>
  <si>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</si>
  <si>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</si>
  <si>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</si>
  <si>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</si>
  <si>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</si>
  <si>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</si>
  <si>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</si>
  <si>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</si>
  <si>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примања – дефицит</t>
  </si>
  <si>
    <t>Нераспоређени вишак прихода и примања 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</si>
  <si>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</si>
  <si>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</si>
  <si>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+ 1237 - 1236 - 1238)</t>
  </si>
  <si>
    <t>НЕГАТИВНЕ ПРОМЕНЕ У ВРЕДНОСТИ И ОБИМУ (1236 + 1238 - 1235 - 1237)</t>
  </si>
  <si>
    <t>ДОБИТИ КОЈЕ СУ РЕЗУЛТАТ ПРОМЕНЕ ВРЕДНОСТИ - ПОТРАЖНИ САЛДО</t>
  </si>
  <si>
    <t>ДОБИТИ КОЈЕ СУ РЕЗУЛТАТ ПРОМЕНЕ ВРЕДНОСТИ - ДУГОВНИ САЛДО</t>
  </si>
  <si>
    <t>ДРУГЕ ПРОМЕНЕ У ОБИМУ - ПОТРАЖНИ САЛДО</t>
  </si>
  <si>
    <t>ДРУГЕ ПРОМЕНЕ У ОБИМУ - ДУГОВНИ САЛДО</t>
  </si>
  <si>
    <t>УКУПНА ПАСИВА (1074 + 1218)</t>
  </si>
  <si>
    <t xml:space="preserve">ВАНБИЛАНСНА ПАСИВА </t>
  </si>
  <si>
    <t>Датум _______________________</t>
  </si>
  <si>
    <t xml:space="preserve">Лице одговорно за      </t>
  </si>
  <si>
    <t>попуњавање обрасца</t>
  </si>
  <si>
    <t>Образац 2</t>
  </si>
  <si>
    <t>БИЛАНС ПРИХОДА И РАСХОДА</t>
  </si>
  <si>
    <t>ТЕКУЋИ ПРИХОДИ И ПРИМАЊА ОД ПРОДАЈЕ НЕФИНАНСИЈСКЕ ИМОВИНЕ (2002 + 2106)</t>
  </si>
  <si>
    <t>ТЕКУЋИ ПРИХОДИ (2003 + 2047 + 2057 + 2069 + 2094 + 2099 + 2103)</t>
  </si>
  <si>
    <t>ПОРЕЗИ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</si>
  <si>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</si>
  <si>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</si>
  <si>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 НА ФОНД ЗАРАДА (2009)</t>
  </si>
  <si>
    <t>ПОРЕЗ НА ИМОВИНУ (од 2011 до 2016)</t>
  </si>
  <si>
    <t>ПОРЕЗ НА ДОБРА И УСЛУГЕ (од 2018 до 2022)</t>
  </si>
  <si>
    <t>ПОРЕЗ НА МЕЂУНАРОДНУ ТРГОВИНУ И ТРАНСАКЦИЈЕ (од 2024 до 2029)</t>
  </si>
  <si>
    <t>ДРУГИ ПОРЕЗИ (2031 + 2032)</t>
  </si>
  <si>
    <t>АКЦИЗЕ (од 2034 до 2039)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</si>
  <si>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</si>
  <si>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</si>
  <si>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</si>
  <si>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послодаваца</t>
  </si>
  <si>
    <t>ОСТАЛИ СОЦИЈАЛНИ ДОПРИНОСИ (од 2054 до 2056)</t>
  </si>
  <si>
    <t>Социјални доприноси послодаваца</t>
  </si>
  <si>
    <t>ДОНАЦИЈЕ, ПОМОЋИ И ТРАНСФЕРИ (2058 + 2061 + 2066)</t>
  </si>
  <si>
    <t>ДОНАЦИЈЕ ОД ИНОСТРАНИХ ДРЖАВА (2059 + 2060)</t>
  </si>
  <si>
    <t>ДОНАЦИЈЕ И ПОМОЋИ ОД МЕЂУНАРОДНИХ ОРГАНИЗАЦИЈА (од 2062 до 2065)</t>
  </si>
  <si>
    <t>ТРАНСФЕРИ ОД ДРУГИХ НИВОА ВЛАСТИ (2067 + 2068)</t>
  </si>
  <si>
    <t>ДРУГИ ПРИХОДИ (2070 + 2077 + 2082 + 2089 + 2092)</t>
  </si>
  <si>
    <t>ПРИХОДИ ОД ИМОВИНЕ (од 2071 до 2076)</t>
  </si>
  <si>
    <t>ПРИХОДИ ОД ПРОДАЈЕ ДОБАРА И УСЛУГА (од 2078 до 2081)</t>
  </si>
  <si>
    <t>НОВЧАНЕ КАЗНЕ И ОДУЗЕТА ИМОВИНСКА КОРИСТ (од 2083 до 2088)</t>
  </si>
  <si>
    <t xml:space="preserve">Приходи од новчаних казни за кривична дела </t>
  </si>
  <si>
    <t>ДОБРОВОЉНИ ТРАНСФЕРИ ОД ФИЗИЧКИХ И ПРАВНИХ ЛИЦА (2090 + 2091)</t>
  </si>
  <si>
    <t>МЕШОВИТИ И НЕОДРЕЂЕНИ ПРИХОДИ (2093)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</si>
  <si>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</si>
  <si>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</si>
  <si>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 ИЗ ПРЕТХОДНЕ ГОДИНЕ (2098)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</si>
  <si>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</si>
  <si>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</si>
  <si>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ПРИХОДИ ИЗ БУЏЕТА (2104)</t>
  </si>
  <si>
    <t>ПРИХОДИ ИЗ БУЏЕТА (2105)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</si>
  <si>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</si>
  <si>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</si>
  <si>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</si>
  <si>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ПОКРЕТНЕ ИМОВИНЕ (2111)</t>
  </si>
  <si>
    <t>ПРИМАЊА ОД ПРОДАЈЕ ОСТАЛИХ ОСНОВНИХ СРЕДСТАВА (2113)</t>
  </si>
  <si>
    <t>ПРИМАЊА ОД ПРОДАЈЕ ЗАЛИХА (2115 + 2117 + 2119)</t>
  </si>
  <si>
    <t>ПРИМАЊА ОД ПРОДАЈЕ РОБНИХ РЕЗЕРВИ (2116)</t>
  </si>
  <si>
    <t>ПРИМАЊА ОД ПРОДАЈЕ ЗАЛИХА ПРОИЗВОДЊЕ (2118)</t>
  </si>
  <si>
    <t>ПРИМАЊА ОД ПРОДАЈЕ РОБЕ ЗА ДАЉУ ПРОДАЈУ (2120)</t>
  </si>
  <si>
    <t>ПРИМАЊА ОД ПРОДАЈЕ ДРАГОЦЕНОСТИ (2122)</t>
  </si>
  <si>
    <t>ПРИМАЊА ОД ПРОДАЈЕ ДРАГОЦЕНОСТИ (2123)</t>
  </si>
  <si>
    <t>ПРИМАЊА ОД ПРОДАЈЕ ПРИРОДНЕ ИМОВИНЕ (2125 + 2127 + 2129)</t>
  </si>
  <si>
    <t>ПРИМАЊА ОД ПРОДАЈЕ ЗЕМЉИШТА (2126)</t>
  </si>
  <si>
    <t>ПРИМАЊА ОД ПРОДАЈЕ ПОДЗЕМНИХ БЛАГА (2128)</t>
  </si>
  <si>
    <t>ПРИМАЊА ОД ПРОДАЈЕ ШУМА И ВОДА (2130)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</si>
  <si>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</si>
  <si>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</si>
  <si>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</si>
  <si>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(ЗАРАДЕ) (2135)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</si>
  <si>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</si>
  <si>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</si>
  <si>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НАКНАДЕ У НАТУРИ (2141)</t>
  </si>
  <si>
    <t>СОЦИЈАЛНА ДАВАЊА ЗАПОСЛЕНИМА (од 2143 до 2146)</t>
  </si>
  <si>
    <t>НАКНАДЕ ТРОШКОВА ЗА ЗАПОСЛЕНЕ (2148)</t>
  </si>
  <si>
    <t>НАГРАДЕ ЗАПОСЛЕНИМА И ОСТАЛИ ПОСЕБНИ РАСХОДИ (2150)</t>
  </si>
  <si>
    <t>ПОСЛАНИЧКИ ДОДАТАК (2152)</t>
  </si>
  <si>
    <t>СУДИЈСКИ ДОДАТАК (2154)</t>
  </si>
  <si>
    <t>КОРИШЋЕЊЕ УСЛУГА И РОБА (2156 + 2164 + 2170 + 2179 + 2187 + 2190)</t>
  </si>
  <si>
    <t>СТАЛНИ ТРОШКОВИ (од 2157 до 2163)</t>
  </si>
  <si>
    <t>ТРОШКОВИ ПУТОВАЊА (од 2165 до 2169)</t>
  </si>
  <si>
    <t>УСЛУГЕ ПО УГОВОРУ (од 2171 до 2178)</t>
  </si>
  <si>
    <t>СПЕЦИЈАЛИЗОВАНЕ УСЛУГЕ (од 2180 до 2186)</t>
  </si>
  <si>
    <t>ТЕКУЋЕ ПОПРАВКЕ И ОДРЖАВАЊЕ (УСЛУГЕ И МАТЕРИЈАЛИ) (2188 + 2189)</t>
  </si>
  <si>
    <t>МАТЕРИЈАЛ (од 2191 до 2199)</t>
  </si>
  <si>
    <t xml:space="preserve">Материјали за пољопривреду </t>
  </si>
  <si>
    <t>АМОРТИЗАЦИЈА И УПОТРЕБА СРЕДСТАВА ЗА РАД  (2201 + 2205 + 2207 + 2209 + 2213)</t>
  </si>
  <si>
    <t>АМОРТИЗАЦИЈА НЕКРЕТНИНА И ОПРЕМЕ (од 2202 до 2204)</t>
  </si>
  <si>
    <t>Амортизација зграда и грађевинских објеката</t>
  </si>
  <si>
    <t>АМОРТИЗАЦИЈА КУЛТИВИСАНЕ ОПРЕМЕ (од 2206)</t>
  </si>
  <si>
    <t>УПОТРЕБА ДРАГОЦЕНОСТИ (2208)</t>
  </si>
  <si>
    <t>УПОТРЕБА ПРИРОДНЕ ИМОВИНЕ (од 2210 до 2212)</t>
  </si>
  <si>
    <t>Употребa земљишта</t>
  </si>
  <si>
    <t>АМОРТИЗАЦИЈА НЕМАТЕРИЈАЛНЕ ИМОВИНЕ (2214)</t>
  </si>
  <si>
    <t>ОТПЛАТА КАМАТА И ПРАТЕЋИ ТРОШКОВИ ЗАДУЖИВАЊА (2216 + 2226 + 2233 + 2235)</t>
  </si>
  <si>
    <t>ОТПЛАТЕ ДОМАЋИХ КАМАТА (од 2217 до 2225)</t>
  </si>
  <si>
    <t>ОТПЛАТА СТРАНИХ КАМАТА (од 2227 до 2232)</t>
  </si>
  <si>
    <t>ОТПЛАТА КАМАТА ПО ГАРАНЦИЈАМА (2234)</t>
  </si>
  <si>
    <t>ПРАТЕЋИ ТРОШКОВИ ЗАДУЖИВАЊА (од 2236 до 2238)</t>
  </si>
  <si>
    <t>СУБВЕНЦИЈЕ (2240 + 2243 + 2246 + 2249)</t>
  </si>
  <si>
    <t>СУБВЕНЦИЈЕ ЈАВНИМ НЕФИНАНСИЈСКИМ ПРЕДУЗЕЋИМА И ОРГАНИЗАЦИЈАМА (2241 + 2242)</t>
  </si>
  <si>
    <t>СУБВЕНЦИЈЕ ПРИВАТНИМ ФИНАНСИЈСКИМ  ИНСТИТУЦИЈАМА (2244 + 2245)</t>
  </si>
  <si>
    <t>СУБВЕНЦИЈЕ ЈАВНИМ ФИНАНСИЈСКИМ  ИНСТИТУЦИЈАМА (2247 + 2248)</t>
  </si>
  <si>
    <t>СУБВЕНЦИЈЕ ПРИВАТНИМ ПРЕДУЗЕЋИМА (2250 + 2251)</t>
  </si>
  <si>
    <t>ДОНАЦИЈЕ, ДОТАЦИЈЕ И ТРАНСФЕРИ (2253 + 2256 + 2259 + 2262 + 2265)</t>
  </si>
  <si>
    <t>ДОНАЦИЈЕ СТРАНИМ ВЛАДАМА (2254 + 2255)</t>
  </si>
  <si>
    <t>ДОТАЦИЈЕ МЕЂУНАРОДНИМ ОРГАНИЗАЦИЈАМА (2257 + 2258)</t>
  </si>
  <si>
    <t>ТРАНСФЕРИ ОСТАЛИМ НИВОИМА ВЛАСТИ (2260 + 2261)</t>
  </si>
  <si>
    <t>ДОТАЦИЈЕ ОРГАНИЗАЦИЈАМА ОБАВЕЗНОГ СОЦИЈАЛНОГ ОСИГУРАЊА (2263 + 2264)</t>
  </si>
  <si>
    <t>ОСТАЛЕ ДОТАЦИЈЕ И ТРАНСФЕРИ (2266 + 2267)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</si>
  <si>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</si>
  <si>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</si>
  <si>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НАКНАДЕ ЗА СОЦИЈАЛНУ ЗАШТИТУ ИЗ БУЏЕТА (од 2274 до 2282)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</si>
  <si>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</si>
  <si>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</si>
  <si>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</si>
  <si>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</si>
  <si>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</si>
  <si>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ОСТАЛИ РАСХОДИ (2284 + 2287 + 2291 + 2293 + 2296 + 2298)</t>
  </si>
  <si>
    <t>ДОТАЦИЈЕ НЕВЛАДИНИМ ОРГАНИЗАЦИЈАМА (2285 + 2286)</t>
  </si>
  <si>
    <t>ПОРЕЗИ, ОБАВЕЗНЕ ТАКСЕ И КАЗНЕ (од 2288 до 2290)</t>
  </si>
  <si>
    <t>НОВЧАНЕ КАЗНЕ И ПЕНАЛИ ПО РЕШЕЊУ СУДОВА (2292)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</si>
  <si>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</si>
  <si>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</si>
  <si>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</si>
  <si>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</si>
  <si>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</si>
  <si>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</si>
  <si>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</si>
  <si>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</si>
  <si>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МАШИНЕ И ОПРЕМА (од 2308 до 2316)</t>
  </si>
  <si>
    <t>Опрема за образовање, науку, културу и спорт</t>
  </si>
  <si>
    <t>ОСТАЛЕ НЕКРЕТНИНЕ И ОПРЕМА (2318)</t>
  </si>
  <si>
    <t>КУЛТИВИСАНА ИМОВИНА (2320)</t>
  </si>
  <si>
    <t>НЕМАТЕРИЈАЛНА ИМОВИНА (2322)</t>
  </si>
  <si>
    <t>ЗАЛИХЕ (2324 + 2326 + 2330)</t>
  </si>
  <si>
    <t>РОБНЕ РЕЗЕРВЕ (2325)</t>
  </si>
  <si>
    <t>ЗАЛИХЕ ПРОИЗВОДЊЕ (од 2327 до 2329)</t>
  </si>
  <si>
    <t>ЗАЛИХЕ РОБЕ ЗА ДАЉУ ПРОДАЈУ (2331)</t>
  </si>
  <si>
    <t>ДРАГОЦЕНОСТИ (2333)</t>
  </si>
  <si>
    <t>ДРАГОЦЕНОСТИ (2334)</t>
  </si>
  <si>
    <t>ПРИРОДНА ИМОВИНА (2336 + 2338 + 2340)</t>
  </si>
  <si>
    <t>ЗЕМЉИШТЕ (2337)</t>
  </si>
  <si>
    <t>РУДНА БОГАТСТВА (2339)</t>
  </si>
  <si>
    <t>ШУМЕ И ВОДЕ (2341 + 2342)</t>
  </si>
  <si>
    <t>НЕФИНАНСИЈСКА ИМОВИНА КОЈА СЕ ФИНАНСИРА ИЗ СРЕДСТАВА ЗА РЕАЛИЗАЦИЈУ НАЦИОНАЛНОГ ИНВЕСТИЦИОНОГ ПЛАНА (2344)</t>
  </si>
  <si>
    <t>НЕФИНАНСИЈСКА ИМОВИНА КОЈА СЕ ФИНАНСИРА ИЗ СРЕДСТАВА ЗА РЕАЛИЗАЦИЈУ НАЦИОНАЛНОГ ИНВЕСТИЦИОНОГ ПЛАНА (2345)</t>
  </si>
  <si>
    <t xml:space="preserve">УТВРЂИВАЊЕ РЕЗУЛТАТА ПОСЛОВАЊА </t>
  </si>
  <si>
    <t>Вишак прихода и примања - буџетски суфицит (2001 - 2131) &gt; 0</t>
  </si>
  <si>
    <t>Мањак прихода и примања - буџетски дефицит (2131 - 2001) &gt; 0</t>
  </si>
  <si>
    <t>КОРИГОВАЊЕ ВИШКА, ОДНОСНО МАЊКА ПРИХОДА И ПРИМАЊА (од 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</si>
  <si>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</si>
  <si>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</si>
  <si>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</si>
  <si>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финансираних из кредита</t>
  </si>
  <si>
    <t>Износ приватизационих примања и примања од отплате датих кредита коришћен за покриће 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</si>
  <si>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</si>
  <si>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</si>
  <si>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</si>
  <si>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(2346 + 2348 - 2354) &gt; 0 или (2348 - 2347 - 2354) &gt; 0</t>
  </si>
  <si>
    <t>МАЊАК ПРИХОДА И ПРИМАЊА – ДЕФИЦИТ (2347 - 2348 + 2354) &gt; 0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</si>
  <si>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</si>
  <si>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</si>
  <si>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</si>
  <si>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Датум </t>
  </si>
  <si>
    <t xml:space="preserve">                                                               Лице одговорно за      </t>
  </si>
  <si>
    <t xml:space="preserve">              Наредбодавац</t>
  </si>
  <si>
    <t xml:space="preserve">                                                          попуњавање обрасца</t>
  </si>
  <si>
    <t>Образац 3</t>
  </si>
  <si>
    <t>ИЗВЕШТАЈ О КАПИТАЛНИМ ИЗДАЦИМА И ПРИМАЊИМА</t>
  </si>
  <si>
    <t>Ознака</t>
  </si>
  <si>
    <t>ОП</t>
  </si>
  <si>
    <t>ПРИМАЊА (3002 + 3027)</t>
  </si>
  <si>
    <t>ПРИМАЊА ОД ПРОДАЈЕ НЕФИНАНСИЈСКЕ ИМОВИНЕ (3003 + 3010 + 3017 + 3020)</t>
  </si>
  <si>
    <t>ПРИМАЊА ОД ПРОДАЈЕ ОСНОВНИХ СРЕДСТАВА (3004 + 3006 + 3008)</t>
  </si>
  <si>
    <t>ПРИМАЊА ОД ПРОДАЈЕ НЕПОКРЕТНОСТИ (3005)</t>
  </si>
  <si>
    <t>ПРИМАЊА ОД ПРОДАЈЕ ПОКРЕТНЕ ИМОВИНЕ (3007)</t>
  </si>
  <si>
    <t>ПРИМАЊА ОД ПРОДАЈЕ ОСТАЛИХ ОСНОВНИХ СРЕДСТАВА (3009)</t>
  </si>
  <si>
    <t>ПРИМАЊА ОД ПРОДАЈЕ ЗАЛИХА (3011 + 3013 + 3015)</t>
  </si>
  <si>
    <t>ПРИМАЊА ОД ПРОДАЈЕ РОБНИХ РЕЗЕРВИ (3012)</t>
  </si>
  <si>
    <t>ПРИМАЊА ОД ПРОДАЈЕ ЗАЛИХА ПРОИЗВОДЊЕ (3014)</t>
  </si>
  <si>
    <t>ПРИМАЊА ОД ПРОДАЈЕ РОБЕ ЗА ДАЉУ ПРОДАЈУ (3016)</t>
  </si>
  <si>
    <t>ПРИМАЊА ОД ПРОДАЈЕ ДРАГОЦЕНОСТИ (3018)</t>
  </si>
  <si>
    <t>ПРИМАЊА ОД ПРОДАЈЕ ДРАГОЦЕНОСТИ (3019)</t>
  </si>
  <si>
    <t>ПРИМАЊА ОД ПРОДАЈЕ ПРИРОДНЕ ИМОВИНЕ (3021 + 3023 + 3025)</t>
  </si>
  <si>
    <t>ПРИМАЊА ОД ПРОДАЈЕ ЗЕМЉИШТА (3022)</t>
  </si>
  <si>
    <t>ПРИМАЊА ОД ПРОДАЈЕ ПОДЗЕМНИХ БЛАГА (3024)</t>
  </si>
  <si>
    <t>ПРИМАЊА ОД ПРОДАЈЕ ШУМА И ВОДА (3026)</t>
  </si>
  <si>
    <t>ПРИМАЊА ОД ЗАДУЖИВАЊА И ПРОДАЈЕ ФИНАНСИЈСКЕ ИМОВИНЕ (3028 + 3047)</t>
  </si>
  <si>
    <t>ПРИМАЊА ОД ЗАДУЖИВАЊА (3029 + 3039)</t>
  </si>
  <si>
    <t>ПРИМАЊА ОД ДОМАЋИХ ЗАДУЖИВАЊА (од 3030 до 3038)</t>
  </si>
  <si>
    <t>Примања од задуживања од осталих поверилаца у земљи</t>
  </si>
  <si>
    <t>ПРИМАЊА ОД ИНОСТРАНОГ ЗАДУЖИВАЊА (од 3040 до 3046)</t>
  </si>
  <si>
    <t xml:space="preserve">Примања од емитовања хартија од вредности, изузев акција, на иностраном финансијском тржишту </t>
  </si>
  <si>
    <t xml:space="preserve">Примања од задуживања од иностраних пословних банака </t>
  </si>
  <si>
    <t>ПРИМАЊА ОД ПРОДАЈЕ ФИНАНСИЈСКЕ ИМОВИНЕ (3048 + 3058)</t>
  </si>
  <si>
    <t xml:space="preserve">ПРИМАЊА ОД ПРОДАЈЕ ДОМАЋЕ ФИНАНСИЈСКЕ ИМОВИНЕ (од 3049 до 3057) </t>
  </si>
  <si>
    <t>Примања од отплате кредита датих домаћим пословним банкама</t>
  </si>
  <si>
    <t>ПРИМАЊА ОД ПРОДАЈЕ СТРАНЕ ФИНАНСИЈСКЕ ИМОВИНЕ (од 3059 до 3066)</t>
  </si>
  <si>
    <t>ИЗДАЦИ (3068 + 3114)</t>
  </si>
  <si>
    <t>ИЗДАЦИ ЗА НЕФИНАНСИЈСКУ ИМОВИНУ (3069 + 3091 + 3100 + 3103 + 3111)</t>
  </si>
  <si>
    <t>ОСНОВНА СРЕДСТВА (3070 + 3075 + 3085 + 3087 + 3089)</t>
  </si>
  <si>
    <t>ЗГРАДЕ И ГРАЂЕВИНСКИ ОБЈЕКТИ (од 3071 до 3074)</t>
  </si>
  <si>
    <t>МАШИНЕ И ОПРЕМА (од 3076 до 3084)</t>
  </si>
  <si>
    <t>ОСТАЛЕ НЕКРЕТНИНЕ И ОПРЕМА (3086)</t>
  </si>
  <si>
    <t>КУЛТИВИСАНА ИМОВИНА (3088)</t>
  </si>
  <si>
    <t>НЕМАТЕРИЈАЛНА ИМОВИНА (3090)</t>
  </si>
  <si>
    <t>ЗАЛИХЕ (3092 + 3094 + 3098)</t>
  </si>
  <si>
    <t>РОБНЕ РЕЗЕРВЕ (3093)</t>
  </si>
  <si>
    <t>ЗАЛИХЕ ПРОИЗВОДЊЕ (од 3095 до 3097)</t>
  </si>
  <si>
    <t>ЗАЛИХЕ РОБЕ ЗА ДАЉУ ПРОДАЈУ (3099)</t>
  </si>
  <si>
    <t>ДРАГОЦЕНОСТИ (3101)</t>
  </si>
  <si>
    <t>ДРАГОЦЕНОСТИ (3102)</t>
  </si>
  <si>
    <t>ПРИРОДНА ИМОВИНА (3104 + 3106 + 3108)</t>
  </si>
  <si>
    <t>ЗЕМЉИШТЕ (3105)</t>
  </si>
  <si>
    <t>РУДНА БОГАТСТВА (3107)</t>
  </si>
  <si>
    <t>ШУМЕ И ВОДЕ (3109 + 3110)</t>
  </si>
  <si>
    <t>НЕФИНАНСИЈСКА ИМОВИНА КОЈА СЕ ФИНАНСИРА ИЗ СРЕДСТАВА ЗА РЕАЛИЗАЦИЈУ НАЦИОНАЛНОГ ИНВЕСТИЦИОНОГ ПЛАНА (3112)</t>
  </si>
  <si>
    <t>НЕФИНАНСИЈСКА ИМОВИНА КОЈА СЕ ФИНАНСИРА ИЗ СРЕДСТАВА ЗА РЕАЛИЗАЦИЈУ НАЦИОНАЛНОГ ИНВЕСТИЦИОНОГ ПЛАНА (3113)</t>
  </si>
  <si>
    <t>ИЗДАЦИ ЗА ОТПЛАТУ ГЛАВНИЦЕ И НАБАВКУ ФИНАНСИЈСКЕ ИМОВИНЕ (3115 + 3140)</t>
  </si>
  <si>
    <t>ОТПЛАТА ГЛАВНИЦЕ (3116 + 3126 + 3134 + 3136 + 3138)</t>
  </si>
  <si>
    <t>ОТПЛАТА ГЛАВНИЦЕ ДОМАЋИМ КРЕДИТОРИМА (од 3117 до 3125)</t>
  </si>
  <si>
    <t xml:space="preserve">Отплата главнице на домаће финансијске деривате </t>
  </si>
  <si>
    <t>ОТПЛАТА ГЛАВНИЦЕ СТРАНИМ КРЕДИТОРИМА (од 3127 до 3133)</t>
  </si>
  <si>
    <t>Отплата главнице страним пословним банкама</t>
  </si>
  <si>
    <t>Отплата главнице осталим страним кредиторима</t>
  </si>
  <si>
    <t>ОТПЛАТА ГЛАВНИЦЕ ПО ГАРАНЦИЈАМА (3135)</t>
  </si>
  <si>
    <t>ОТПЛАТА ГЛАВНИЦЕ ЗА ФИНАНСИЈСКИ ЛИЗИНГ (3137)</t>
  </si>
  <si>
    <t>ОТПЛАТА ГАРАНЦИЈА ПО КОМЕРЦИЈАЛНИМ ТРАНСАКЦИЈАМА (3139)</t>
  </si>
  <si>
    <t>НАБАВКА ФИНАНСИЈСКЕ ИМОВИНЕ (3141 + 3151 + 3160)</t>
  </si>
  <si>
    <t>НАБАВКА ДОМАЋЕ ФИНАНСИЈСКЕ ИМОВИНЕ (од 3142 до 3150)</t>
  </si>
  <si>
    <t>НАБАВКА СТРАНЕ ФИНАНСИЈСКЕ ИМОВИНЕ (од 3152 до 3159)</t>
  </si>
  <si>
    <t>НАБАВКА ФИНАНСИЈСКЕ ИМОВИНЕ КОЈА СЕ ФИНАНСИРА ИЗ СРЕДСТАВА ЗА РЕАЛИЗАЦИЈУ НАЦИОНАЛНОГ ИНВЕСТИЦИОНОГ ПЛАНА (3161)</t>
  </si>
  <si>
    <t>Набавка финансијске имовине која се финансира из средстава за реализацију националног инвестиционог плана</t>
  </si>
  <si>
    <t>ВИШАК ПРИМАЊА (3001 – 3067) &gt; 0</t>
  </si>
  <si>
    <t>МАЊАК ПРИМАЊА (3067 – 3001) &gt; 0</t>
  </si>
  <si>
    <t xml:space="preserve">                                                              Лице одговорно за      </t>
  </si>
  <si>
    <t xml:space="preserve">                      Наредбодавац</t>
  </si>
  <si>
    <t>Образац 4</t>
  </si>
  <si>
    <t>ИЗВЕШТАЈ О НОВЧАНИМ ТОКОВИМА</t>
  </si>
  <si>
    <t xml:space="preserve">Износ </t>
  </si>
  <si>
    <t>Н О В Ч А Н И  П Р И Л И В И (4002 + 4106 + 4131)</t>
  </si>
  <si>
    <t>ТЕКУЋИ ПРИХОДИ (4003 + 4047 + 4057 + 4069 + 4094 + 4099 + 4103)</t>
  </si>
  <si>
    <t>ПОРЕЗИ (4004 + 4008 + 4010 + 4017 + 4023 + 4030 + 4033 + 4040)</t>
  </si>
  <si>
    <t>ПОРЕЗ НА ДОХОДАК, ДОБИТ И КАПИТАЛНЕ ДОБИТКЕ (од 4005 до 4007)</t>
  </si>
  <si>
    <t>ПОРЕЗ НА ФОНД ЗАРАДА (4009)</t>
  </si>
  <si>
    <t>ПОРЕЗ НА ИМОВИНУ (од 4011 до 4016)</t>
  </si>
  <si>
    <t>ПОРЕЗ НА ДОБРА И УСЛУГЕ (од 4018 до 4022)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</si>
  <si>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</si>
  <si>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</si>
  <si>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</si>
  <si>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Акцизе на кафу</t>
  </si>
  <si>
    <t>ЈЕДНОКРАТНИ ПОРЕЗ НА ЕКСТРА ПРОФИТ И ЕКСТРА ИМОВИНУ СТЕЧЕНУ КОРИШЋЕЊЕМ ПОСЕБНИХ ПОГОДНОСТИ (од 4041 до 4046)</t>
  </si>
  <si>
    <t>СОЦИЈАЛНИ ДОПРИНОСИ (4048 + 4053)</t>
  </si>
  <si>
    <t>ДОПРИНОСИ ЗА СОЦИЈАЛНО ОСИГУРАЊЕ (од 4049 до 4052)</t>
  </si>
  <si>
    <t>ОСТАЛИ СОЦИЈАЛНИ ДОПРИНОСИ (од 4054 до 4056)</t>
  </si>
  <si>
    <t>ДОНАЦИЈЕ, ПОМОЋИ И ТРАНСФЕРИ (4058 + 4061 + 4066)</t>
  </si>
  <si>
    <t>ДОНАЦИЈЕ ОД ИНОСТРАНИХ ДРЖАВА (од 4059 + 4060)</t>
  </si>
  <si>
    <t>ДОНАЦИЈЕ И ПОМОЋИ ОД МЕЂУНАРОДНИХ ОРГАНИЗАЦИЈА (од 4062 до 4065)</t>
  </si>
  <si>
    <t>ТРАНСФЕРИ ОД ДРУГИХ НИВОА ВЛАСТИ (4067 + 4068)</t>
  </si>
  <si>
    <t>ДРУГИ ПРИХОДИ (4070 + 4077 + 4082 + 4089 + 4092)</t>
  </si>
  <si>
    <t>ПРИХОДИ ОД ИМОВИНЕ (од 4071 до 4076)</t>
  </si>
  <si>
    <t>ПРИХОДИ ОД ПРОДАЈЕ ДОБАРА И УСЛУГА (од 4078 до 4081)</t>
  </si>
  <si>
    <t>НОВЧАНЕ КАЗНЕ И ОДУЗЕТА ИМОВИНСКА КОРИСТ (од 4083 до 4088)</t>
  </si>
  <si>
    <t>ДОБРОВОЉНИ ТРАНСФЕРИ ОД ФИЗИЧКИХ И ПРАВНИХ ЛИЦА (4090 + 4091)</t>
  </si>
  <si>
    <t>МЕШОВИТИ И НЕОДРЕЂЕНИ ПРИХОДИ (4093)</t>
  </si>
  <si>
    <t>МЕМОРАНДУМСКЕ СТАВКЕ ЗА РЕФУНДАЦИЈУ РАСХОДА (4095 + 4097)</t>
  </si>
  <si>
    <t>МЕМОРАНДУМСКЕ СТАВКЕ ЗА РЕФУНДАЦИЈУ РАСХОДА (4096)</t>
  </si>
  <si>
    <t>МЕМОРАНДУМСКЕ СТАВКЕ ЗА РЕФУНДАЦИЈУ РАСХОДА ИЗ ПРЕТХОДНЕ ГОДИНЕ (4098)</t>
  </si>
  <si>
    <t>ТРАНСФЕРИ ИЗМЕЂУ БУЏЕТСКИХ КОРИСНИКА НА ИСТОМ НИВОУ (4100)</t>
  </si>
  <si>
    <t>ТРАНСФЕРИ ИЗМЕЂУ БУЏЕТСКИХ КОРИСНИКА НА ИСТОМ НИВОУ (4101 + 4102)</t>
  </si>
  <si>
    <t>ПРИХОДИ ИЗ БУЏЕТА (4104)</t>
  </si>
  <si>
    <t>ПРИХОДИ ИЗ БУЏЕТА (4105)</t>
  </si>
  <si>
    <t>ПРИМАЊА ОД ПРОДАЈЕ НЕФИНАНСИЈСКЕ ИМОВИНЕ (4107 + 4114 + 4121 + 4124)</t>
  </si>
  <si>
    <t>ПРИМАЊА ОД ПРОДАЈЕ ОСНОВНИХ СРЕДСТАВА (4108 + 4110 + 4112)</t>
  </si>
  <si>
    <t>ПРИМАЊА ОД ПРОДАЈЕ НЕПОКРЕТНОСТИ (4109)</t>
  </si>
  <si>
    <t>ПРИМАЊА ОД ПРОДАЈЕ ПОКРЕТНЕ ИМОВИНЕ (4111)</t>
  </si>
  <si>
    <t>ПРИМАЊА ОД ПРОДАЈЕ ОСТАЛИХ ОСНОВНИХ СРЕДСТАВА (4113)</t>
  </si>
  <si>
    <t>ПРИМАЊА ОД ПРОДАЈЕ ЗАЛИХА (4115 + 4117 + 4119)</t>
  </si>
  <si>
    <t>ПРИМАЊА ОД ПРОДАЈЕ РОБНИХ РЕЗЕРВИ (4116)</t>
  </si>
  <si>
    <t>ПРИМАЊА ОД ПРОДАЈЕ ЗАЛИХА ПРОИЗВОДЊЕ (4118)</t>
  </si>
  <si>
    <t>ПРИМАЊА ОД ПРОДАЈЕ РОБЕ ЗА ДАЉУ ПРОДАЈУ (4120)</t>
  </si>
  <si>
    <t>ПРИМАЊА ОД ПРОДАЈЕ ДРАГОЦЕНОСТИ (4122)</t>
  </si>
  <si>
    <t>ПРИМАЊА ОД ПРОДАЈЕ ДРАГОЦЕНОСТИ (4123)</t>
  </si>
  <si>
    <t>ПРИМАЊА ОД ПРОДАЈЕ ПРИРОДНЕ ИМОВИНЕ (4125 + 4127 + 4129)</t>
  </si>
  <si>
    <t>ПРИМАЊА ОД ПРОДАЈЕ ЗЕМЉИШТА (4126)</t>
  </si>
  <si>
    <t>ПРИМАЊА ОД ПРОДАЈЕ ПОДЗЕМНИХ БЛАГА (4128)</t>
  </si>
  <si>
    <t>ПРИМАЊА ОД ПРОДАЈЕ ШУМА И ВОДА (4130)</t>
  </si>
  <si>
    <t>ПРИМАЊА ОД ЗАДУЖИВАЊА И ПРОДАЈЕ ФИНАНСИЈСКЕ ИМОВИНЕ (4132 + 4151)</t>
  </si>
  <si>
    <t>ПРИМАЊА ОД ЗАДУЖИВАЊА (4133 + 4143)</t>
  </si>
  <si>
    <t>ПРИМАЊА ОД ДОМАЋИХ ЗАДУЖИВАЊА (од 4134 до 4142)</t>
  </si>
  <si>
    <t>ПРИМАЊА ОД ИНОСТРАНОГ ЗАДУЖИВАЊА (од 4144 до 4150)</t>
  </si>
  <si>
    <t>ПРИМАЊА ОД ПРОДАЈЕ ФИНАНСИЈСКЕ ИМОВИНЕ (4152 + 4162)</t>
  </si>
  <si>
    <t>ПРИМАЊА ОД ПРОДАЈЕ ДОМАЋЕ ФИНАНСИЈСКЕ ИМОВИНЕ (од 4153 до 4161)</t>
  </si>
  <si>
    <t>ПРИМАЊА ОД ПРОДАЈЕ СТРАНЕ ФИНАНСИЈСКЕ ИМОВИНЕ (од 4163 до 4170)</t>
  </si>
  <si>
    <t>НОВЧАНИ ОДЛИВИ (4172 + 4340 + 4386)</t>
  </si>
  <si>
    <t>ТЕКУЋИ РАСХОДИ (4173 + 4195 + 4240 + 4255 + 4279 + 4292 + 4308 + 4323)</t>
  </si>
  <si>
    <t>РАСХОДИ ЗА ЗАПОСЛЕНЕ (4174 + 4176 + 4180 + 4182 + 4187 + 4189 + 4191+ 4193)</t>
  </si>
  <si>
    <t>ПЛАТЕ, ДОДАЦИ И НАКНАДЕ ЗАПОСЛЕНИХ (ЗАРАДЕ) (4175)</t>
  </si>
  <si>
    <t>СОЦИЈАЛНИ ДОПРИНОСИ НА ТЕРЕТ ПОСЛОДАВЦА (од 4177 до 4179)</t>
  </si>
  <si>
    <t>НАКНАДЕ У НАТУРИ (4181)</t>
  </si>
  <si>
    <t>СОЦИЈАЛНА ДАВАЊА ЗАПОСЛЕНИМА (од 4183 до 4186)</t>
  </si>
  <si>
    <t>НАКНАДЕ ТРОШКОВА ЗА ЗАПОСЛЕНЕ (4188)</t>
  </si>
  <si>
    <t>НАГРАДЕ ЗАПОСЛЕНИМА И ОСТАЛИ ПОСЕБНИ РАСХОДИ (4190)</t>
  </si>
  <si>
    <t>ПОСЛАНИЧКИ ДОДАТАК (4192)</t>
  </si>
  <si>
    <t>СУДИЈСКИ ДОДАТАК (4194)</t>
  </si>
  <si>
    <t xml:space="preserve">КОРИШЋЕЊЕ УСЛУГА И РОБА (4196 + 4204 + 4210 + 4219 + 4227 + 4230) </t>
  </si>
  <si>
    <t>СТАЛНИ ТРОШКОВИ (од 4197 до 4203)</t>
  </si>
  <si>
    <t>ТРОШКОВИ ПУТОВАЊА (од 4205 до 4209)</t>
  </si>
  <si>
    <t>УСЛУГЕ ПО УГОВОРУ (од 4211 до 4218)</t>
  </si>
  <si>
    <t>СПЕЦИЈАЛИЗОВАНЕ УСЛУГЕ (од 4220 до 4226)</t>
  </si>
  <si>
    <t>ТЕКУЋЕ ПОПРАВКЕ И ОДРЖАВАЊЕ (УСЛУГЕ И МАТЕРИЈАЛИ) (4228 + 4229)</t>
  </si>
  <si>
    <t>Текуће поправке и одражавање зграда и објеката</t>
  </si>
  <si>
    <t>МАТЕРИЈАЛ (од 4231 до 4239)</t>
  </si>
  <si>
    <t>АМОРТИЗАЦИЈА И УПОТРЕБА СРЕДСТАВА ЗА РАД (4241 + 4245 + 4247 + 4249 + 4253)</t>
  </si>
  <si>
    <t>АМОРТИЗАЦИЈА НЕКРЕТНИНА И ОПРЕМЕ (од 4242 до 4244)</t>
  </si>
  <si>
    <t>АМОРТИЗАЦИЈА КУЛТИВИСАНЕ ИМОВИНЕ (4246)</t>
  </si>
  <si>
    <t>Амортизација култивисане имовине</t>
  </si>
  <si>
    <t>УПОТРЕБА ДРАГОЦЕНОСТИ (4248)</t>
  </si>
  <si>
    <t>УПОТРЕБА ПРИРОДНЕ ИМОВИНЕ (од 4250 до 4252)</t>
  </si>
  <si>
    <t>АМОРТИЗАЦИЈА НЕМАТЕРИЈАЛНЕ ИМОВИНЕ (4254)</t>
  </si>
  <si>
    <t>ОТПЛАТА КАМАТА И ПРАТЕЋИ ТРОШКОВИ ЗАДУЖИВАЊА (4256 + 4266 + 4273 + 4275)</t>
  </si>
  <si>
    <t>ОТПЛАТЕ ДОМАЋИХ КАМАТА (од 4257 до 4265)</t>
  </si>
  <si>
    <t>ОТПЛАТА СТРАНИХ КАМАТА (од 4267 до 4272)</t>
  </si>
  <si>
    <t>ОТПЛАТА КАМАТА ПО ГАРАНЦИЈАМА (4274)</t>
  </si>
  <si>
    <t>ПРАТЕЋИ ТРОШКОВИ ЗАДУЖИВАЊА (од 4276 до 4278)</t>
  </si>
  <si>
    <t>СУБВЕНЦИЈЕ (4280 + 4283 + 4286 + 4289)</t>
  </si>
  <si>
    <t>СУБВЕНЦИЈЕ ЈАВНИМ НЕФИНАНСИЈСКИМ ПРЕДУЗЕЋИМА И ОРГАНИЗАЦИЈАМА (4281 + 4282)</t>
  </si>
  <si>
    <t>СУБВЕНЦИЈЕ ПРИВАТНИМ ФИНАНСИЈСКИМ ИНСТИТУЦИЈАМА (4284 + 4285)</t>
  </si>
  <si>
    <t>СУБВЕНЦИЈЕ ЈАВНИМ ФИНАНСИЈСКИМ ИНСТИТУЦИЈАМА (4287 + 4288)</t>
  </si>
  <si>
    <t>СУБВЕНЦИЈЕ ПРИВАТНИМ ПРЕДУЗЕЋИМА (4290 + 4291)</t>
  </si>
  <si>
    <t>ДОНАЦИЈЕ, ДОТАЦИЈЕ И ТРАНСФЕРИ (4293 + 4296 + 4299 + 4302 + 4305)</t>
  </si>
  <si>
    <t>ДОНАЦИЈЕ СТРАНИМ ВЛАДАМА (4294 + 4295)</t>
  </si>
  <si>
    <t>ДОТАЦИЈЕ МЕЂУНАРОДНИМ ОРГАНИЗАЦИЈАМА (4297 + 4298)</t>
  </si>
  <si>
    <t>ТРАНСФЕРИ ОСТАЛИМ НИВОИМА ВЛАСТИ (4300 + 4301)</t>
  </si>
  <si>
    <t>ДОТАЦИЈЕ ОРГАНИЗАЦИЈАМА ОБАВЕЗНОГ СОЦИЈАЛНОГ ОСИГУРАЊА (4303 + 4304)</t>
  </si>
  <si>
    <t>ОСТАЛЕ ДОТАЦИЈЕ И ТРАНСФЕРИ (4306 + 4307)</t>
  </si>
  <si>
    <t>СОЦИЈАЛНО ОСИГУРАЊЕ И СОЦИЈАЛНА ЗАШТИТА (4309 + 4313)</t>
  </si>
  <si>
    <t>ПРАВА ИЗ СОЦИЈАЛНОГ ОСИГУРАЊА (ОРГАНИЗАЦИЈЕ ОБАВЕЗНОГ СОЦИЈАЛНОГ ОСИГУРАЊА) (од 4310 до 4312)</t>
  </si>
  <si>
    <t>НАКНАДЕ ЗА СОЦИЈАЛНУ ЗАШТИТУ ИЗ БУЏЕТА (од 4314 до 4322)</t>
  </si>
  <si>
    <t>ОСТАЛИ РАСХОДИ (4324 + 4327 + 4331 + 4333 + 4336 + 4338)</t>
  </si>
  <si>
    <t>ДОТАЦИЈЕ НЕВЛАДИНИМ ОРГАНИЗАЦИЈАМА (4325 + 4326)</t>
  </si>
  <si>
    <t>ПОРЕЗИ, ОБАВЕЗНЕ ТАКСЕ И КАЗНЕ (од 4328 до 4330)</t>
  </si>
  <si>
    <t xml:space="preserve">Обавезне таксе </t>
  </si>
  <si>
    <t>НОВЧАНЕ КАЗНЕ И ПЕНАЛИ ПО РЕШЕЊУ СУДОВА (4332)</t>
  </si>
  <si>
    <t>НАКНАДА ШТЕТЕ ЗА ПОВРЕДЕ ИЛИ ШТЕТУ НАСТАЛУ УСЛЕД ЕЛЕМЕНТАРНИХ НЕПОГОДА ИЛИ ДРУГИХ ПРИРОДНИХ УЗРОКА (4334 + 4335)</t>
  </si>
  <si>
    <t>НАКНАДА ШТЕТЕ ЗА ПОВРЕДЕ ИЛИ ШТЕТУ НАНЕТУ ОД СТРАНЕ ДРЖАВНИХ ОРГАНА (4337)</t>
  </si>
  <si>
    <t>РАСХОДИ КОЈИ СЕ ФИНАНСИРАЈУ ИЗ СРЕДСТАВА ЗА РЕАЛИЗАЦИЈУ НАЦИОНАЛНОГ ИНВЕСТИЦИОНОГ ПЛАНА (4339)</t>
  </si>
  <si>
    <t>ИЗДАЦИ ЗА НЕФИНАНСИЈСКУ ИМОВИНУ (4341 + 4363 + 4372 + 4375 + 4383)</t>
  </si>
  <si>
    <t>ОСНОВНА СРЕДСТВА (4342 + 4347 + 4357 + 4359 + 4361)</t>
  </si>
  <si>
    <t>ЗГРАДЕ И ГРАЂЕВИНСКИ ОБЈЕКТИ (од 4343 до 4346)</t>
  </si>
  <si>
    <t>МАШИНЕ И ОПРЕМА (од 4348 до 4356)</t>
  </si>
  <si>
    <t>ОСТАЛЕ НЕКРЕТНИНЕ И ОПРЕМА (4358)</t>
  </si>
  <si>
    <t>КУЛТИВИСАНА ИМОВИНА (4360)</t>
  </si>
  <si>
    <t>НЕМАТЕРИЈАЛНА ИМОВИНА (4362)</t>
  </si>
  <si>
    <t>ЗАЛИХЕ (4364 + 4366 + 4370)</t>
  </si>
  <si>
    <t>РОБНЕ РЕЗЕРВЕ (4365)</t>
  </si>
  <si>
    <t>ЗАЛИХЕ ПРОИЗВОДЊЕ (од 4367 до 4369)</t>
  </si>
  <si>
    <t>ЗАЛИХЕ РОБЕ ЗА ДАЉУ ПРОДАЈУ (4371)</t>
  </si>
  <si>
    <t>ДРАГОЦЕНОСТИ (4373)</t>
  </si>
  <si>
    <t>ДРАГОЦЕНОСТИ (4374)</t>
  </si>
  <si>
    <t>ПРИРОДНА ИМОВИНА (4376 + 4378 + 4380)</t>
  </si>
  <si>
    <t>ЗЕМЉИШТЕ (4377)</t>
  </si>
  <si>
    <t>РУДНА БОГАТСТВА (4379)</t>
  </si>
  <si>
    <t>ШУМЕ И ВОДЕ (4381 + 4382)</t>
  </si>
  <si>
    <t>НЕФИНАНСИЈСКА ИМОВИНА КОЈА СЕ ФИНАНСИРА ИЗ СРЕДСТАВА ЗА РЕАЛИЗАЦИЈУ НАЦИОНАЛНОГ ИНВЕСТИЦИОНОГ ПЛАНА (4384)</t>
  </si>
  <si>
    <t>НЕФИНАНСИЈСКА ИМОВИНА КОЈА СЕ ФИНАНСИРА ИЗ СРЕДСТАВА ЗА РЕАЛИЗАЦИЈУ НАЦИОНАЛНОГ ИНВЕСТИЦИОНОГ ПЛАНА (4385)</t>
  </si>
  <si>
    <t>ИЗДАЦИ ЗА ОТПЛАТУ ГЛАВНИЦЕ И НАБАВКУ ФИНАНСИЈСКЕ ИМОВИНЕ (4387 + 4412)</t>
  </si>
  <si>
    <t>ОТПЛАТА ГЛАВНИЦЕ (4388 + 4398 + 4406 + 4408+4410)</t>
  </si>
  <si>
    <t>ОТПЛАТА ГЛАВНИЦЕ ДОМАЋИМ КРЕДИТОРИМА (од 4389 до 4397)</t>
  </si>
  <si>
    <t>ОТПЛАТА ГЛАВНИЦЕ СТРАНИМ КРЕДИТОРИМА (од 4399 до 4405)</t>
  </si>
  <si>
    <t>ОТПЛАТА ГЛАВНИЦЕ ПО ГАРАНЦИЈАМА (4407)</t>
  </si>
  <si>
    <t>ОТПЛАТА ГЛАВНИЦЕ ЗА ФИНАНСИЈСКИ ЛИЗИНГ (4409)</t>
  </si>
  <si>
    <t>ОТПЛАТА ГАРАНЦИЈА ПО КОМЕРЦИЈАЛНИМ ТРАНСАКЦИЈАМА (4411)</t>
  </si>
  <si>
    <t>НАБАВКА ФИНАНСИЈСКЕ ИМОВИНЕ (4413 + 4423 + 4432)</t>
  </si>
  <si>
    <t>НАБАВКА ДОМАЋЕ ФИНАНСИЈСКЕ ИМОВИНЕ (од 4414 до 4422)</t>
  </si>
  <si>
    <t>НАБАВКА СТРАНЕ ФИНАНСИЈСКЕ ИМОВИНЕ (од 4424 до 4431)</t>
  </si>
  <si>
    <t>НАБАВКА ФИНАНСИЈСКЕ ИМОВИНЕ КОЈА СЕ ФИНАНСИРА ИЗ СРЕДСТАВА ЗА РЕАЛИЗАЦИЈУ НАЦИОНАЛНОГ ИНВЕСТИЦИОНОГ ПЛАНА (4433)</t>
  </si>
  <si>
    <t>ВИШАК НОВЧАНИХ ПРИЛИВА (4001 – 4171) &gt; 0</t>
  </si>
  <si>
    <t>МАЊАК НОВЧАНИХ ПРИЛИВА (4171 – 4001) &gt; 0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</si>
  <si>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</si>
  <si>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</si>
  <si>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</si>
  <si>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>КОРИГОВАНИ ОДЛИВИ ЗА ИСПЛАЋЕНА СРЕДСТВА У ОБРАЧУНУ (4171 – 4440 + 4441)</t>
  </si>
  <si>
    <t>Корекција новчаних одлива за износ обрачунате амортизације књижене на терет сопствених прихода</t>
  </si>
  <si>
    <t>Корекција новчаних одлива за износ плаћених расхода који се не евидентирају преко класе 400000, 500000 и 600000</t>
  </si>
  <si>
    <t>САЛДО ГОТОВИНЕ НА КРАЈУ ГОДИНЕ (4436 + 4437 – 4439)</t>
  </si>
  <si>
    <t>Датум</t>
  </si>
  <si>
    <t xml:space="preserve">  Лице одговорно за      </t>
  </si>
  <si>
    <t xml:space="preserve">                    Наредбодавац</t>
  </si>
  <si>
    <t xml:space="preserve">                                                        попуњавање обрасца</t>
  </si>
  <si>
    <t>Образац 6</t>
  </si>
  <si>
    <t>Ред. Бр.</t>
  </si>
  <si>
    <t>НАЗИВ ОБАВЕЗЕ</t>
  </si>
  <si>
    <t>3=4+5</t>
  </si>
  <si>
    <t>ЗА ЛЕКОВЕ И ПОМАГАЛА НА НАЛОГ У АПОТЕКАМА</t>
  </si>
  <si>
    <t xml:space="preserve">ЗА ЛЕКОВЕ НА РЕЦЕПТ </t>
  </si>
  <si>
    <t>ЗА ПОМАГАЛА НА НАЛОГ</t>
  </si>
  <si>
    <t xml:space="preserve">ЛЕКОВИ </t>
  </si>
  <si>
    <t>ЛЕКОВИ У ЗУ</t>
  </si>
  <si>
    <t>ЦИТОСТАТИЦИ ЛИСТА Б</t>
  </si>
  <si>
    <t>ЦИТОСТАТИЦИ ПО ПОСЕБНОМ РЕЖИМУ</t>
  </si>
  <si>
    <t>2.4.</t>
  </si>
  <si>
    <t>ЛЕКОВИ ЗА ХЕМОФИЛИЈУ</t>
  </si>
  <si>
    <t>2.5.</t>
  </si>
  <si>
    <t>ОСТАЛИ ЛЕКОВИ (ВАН ЛИСТЕ)</t>
  </si>
  <si>
    <t>КРВ И ПРОДУКТИ ОД КРВИ</t>
  </si>
  <si>
    <t>УГРАДНИ МАТЕРИЈАЛ</t>
  </si>
  <si>
    <t>УГРАДНИ МАТЕРИЈАЛ У ОРТОПЕДИЈИ</t>
  </si>
  <si>
    <t>ИМПЛАНТАНТИ ЗА КУКОВЕ И ОСТАЛО</t>
  </si>
  <si>
    <t>4.3.</t>
  </si>
  <si>
    <t>ВАЛВУЛЕ И ОСТАЛИ УГРАДНИ МАТЕРИЈАЛ У КАРДИОХИРУРГИЈИ</t>
  </si>
  <si>
    <t>4.4.</t>
  </si>
  <si>
    <t>ПЕЈСМЕЈКЕРИ</t>
  </si>
  <si>
    <t>4.5.</t>
  </si>
  <si>
    <t>СТЕНТОВИ</t>
  </si>
  <si>
    <t>4.6.</t>
  </si>
  <si>
    <t>ГРАФТОВИ</t>
  </si>
  <si>
    <t>4.7.</t>
  </si>
  <si>
    <t>ОСТАЛИ УГРАДНИ МАТЕРИЈАЛ</t>
  </si>
  <si>
    <t>5.</t>
  </si>
  <si>
    <t>САНИТЕТСКИ И МЕДИЦИНСКИ ПОТРОШНИ МАТЕРИЈАЛ</t>
  </si>
  <si>
    <t>6.</t>
  </si>
  <si>
    <t>МАТЕРИЈАЛ ЗА ДИЈАЛИЗУ СА ЛЕКОВИМА (РЕКОРМОН И ЕПРЕКС)</t>
  </si>
  <si>
    <t>7.</t>
  </si>
  <si>
    <t>ИСХРАНА (НАМИРНИЦЕ И УСЛУГЕ)</t>
  </si>
  <si>
    <t>8.</t>
  </si>
  <si>
    <t>ЕНЕРГЕНТИ</t>
  </si>
  <si>
    <t>8.1.</t>
  </si>
  <si>
    <t>ДАЉИНСКО ГРЕЈАЊЕ</t>
  </si>
  <si>
    <t>8.2.</t>
  </si>
  <si>
    <t>ГАС</t>
  </si>
  <si>
    <t>8.3.</t>
  </si>
  <si>
    <t>ОБАВЕЗЕ ПРЕМА НИС-У</t>
  </si>
  <si>
    <t>8.4.</t>
  </si>
  <si>
    <t>ЕЛЕКТРОПРИВРЕДА</t>
  </si>
  <si>
    <t>8.5.</t>
  </si>
  <si>
    <t>ОБАВЕЗЕ ЗА ОСТАЛЕ ЕНЕРГЕНТЕ</t>
  </si>
  <si>
    <t>9.</t>
  </si>
  <si>
    <t>ЈАВНО КОМУНАЛНО ПРЕДУЗЕЋЕ</t>
  </si>
  <si>
    <t>9.1.</t>
  </si>
  <si>
    <t>ОБАВЕЗЕ ЗА ВОДУ</t>
  </si>
  <si>
    <t>9.2.</t>
  </si>
  <si>
    <t>ОБАВЕЗЕ ПРЕМА ПТТ-У</t>
  </si>
  <si>
    <t>9.3.</t>
  </si>
  <si>
    <t>ОБАВЕЗЕ ПРЕМА ОСТАЛИМ ЈКП</t>
  </si>
  <si>
    <t>10.</t>
  </si>
  <si>
    <t>ОСТАЛЕ ОБАВЕЗЕ</t>
  </si>
  <si>
    <t>11.</t>
  </si>
  <si>
    <t xml:space="preserve">УКУПНЕ ОБАВЕЗЕ - 252000 
(1+2+3+4+5+6+7+8+9+10) </t>
  </si>
  <si>
    <t>Напомена: Подаци у овом обрасцу морају бити сложени са подацима у БИЛАНСУ СТАЊА</t>
  </si>
  <si>
    <t>__________________________</t>
  </si>
  <si>
    <t>Телефон:__________________________</t>
  </si>
  <si>
    <t>Образац 7</t>
  </si>
  <si>
    <t>Ред. бр.</t>
  </si>
  <si>
    <t>Конто</t>
  </si>
  <si>
    <t>НАЗИВ</t>
  </si>
  <si>
    <t>31.12.2016.</t>
  </si>
  <si>
    <t>I</t>
  </si>
  <si>
    <t>Потраживања по основу продаје и друга потраживања (1+2+3+4+5+6+7)</t>
  </si>
  <si>
    <t>део 122100</t>
  </si>
  <si>
    <t>Од РФЗО</t>
  </si>
  <si>
    <t>Од Фонда за социјално осигурање војних осигураника</t>
  </si>
  <si>
    <t>Од Фонда здравства Црне Горе</t>
  </si>
  <si>
    <t>Од Фонда здравства Републике Српске</t>
  </si>
  <si>
    <t>Од Дистрикта Брчко</t>
  </si>
  <si>
    <t>Од других здравствених установа</t>
  </si>
  <si>
    <t>Остала потраживања</t>
  </si>
  <si>
    <t>ПОДАЦИ О УКУПНОМ БРОЈУ ЗАПОСЛЕНИХ РАДНИКА</t>
  </si>
  <si>
    <t>Период</t>
  </si>
  <si>
    <t>Укупан број запослених радника</t>
  </si>
  <si>
    <t>Укупан број запослених на бази остварених часова рада</t>
  </si>
  <si>
    <t>На одређено</t>
  </si>
  <si>
    <t>На неодређено</t>
  </si>
  <si>
    <t>Укупно</t>
  </si>
  <si>
    <t>4=2+3</t>
  </si>
  <si>
    <t>Телефон:</t>
  </si>
  <si>
    <t>____________</t>
  </si>
  <si>
    <t>Logicka Kontrola</t>
  </si>
  <si>
    <t>Nema gresaka!!!!!</t>
  </si>
  <si>
    <t>Kraj kontrole</t>
  </si>
  <si>
    <t>Дванаестомесечни извештај здравствених установа  2017</t>
  </si>
  <si>
    <t xml:space="preserve">на дан 31.12.2017. </t>
  </si>
  <si>
    <t>у периоду од 01.01.2017. - 31.12.2017. године</t>
  </si>
  <si>
    <t>СТАЊЕ НЕИЗМИРЕНИХ ОБАВЕЗА ПРЕМА ДОБАВЉАЧИМА (252000) НА ДАН 31.12.2017.</t>
  </si>
  <si>
    <t>Стање дуга на дан 31.12.2017.</t>
  </si>
  <si>
    <t>Доспели дуг на дан 31.12.2017.</t>
  </si>
  <si>
    <t>Недоспели дуг на дан 31.12.2017.</t>
  </si>
  <si>
    <t>НЕНАПЛАЋЕНА ПОТРАЖИВАЊА ЗДРАВСТВЕНЕ УСТАНОВЕ НА ДАН  31.12.2017. ГОДИНЕ</t>
  </si>
  <si>
    <t>31.12.2017.</t>
  </si>
  <si>
    <t>ОДСТУПАЊА ОД НОВЧАНОГ ТОКА У ПЕРИОДУ 01.01.- 31.12.2017. ГОДИНЕ</t>
  </si>
  <si>
    <t>НОВЧАНИ ПРИЛИВИ У ПЕРИОДУ 01.01.-31.12.2017.Г.</t>
  </si>
  <si>
    <t>НОВЧАНИ ОДЛИВИ У ПЕРИОДУ 01.01.-31.12.2017.Г.</t>
  </si>
  <si>
    <t>ТРАНСФЕРИ ИЗМЕЂУ БУЏЕТСКИХ КОРИСНИКА НА ИСТОМ НИВОУ - конто 781100 (ООСО)
у периоду од 01.01.2017. - 31.12.2017. године</t>
  </si>
  <si>
    <t>РАСХОДИ ЗА ЛЕКОВЕ ИЗДАТЕ НА РЕЦЕПТ И ПОМАГАЛА ИЗДАТА НА НАЛОГ
у периоду од 01.01.2017. - 31.12.2017. године</t>
  </si>
  <si>
    <t>Образац 8</t>
  </si>
  <si>
    <t>СТАЊЕ ЗАЛИХА НА ДАН 31.12.2017.</t>
  </si>
  <si>
    <t>Залихе</t>
  </si>
  <si>
    <t>ЗАЛИХЕ (II+III+IV+V)</t>
  </si>
  <si>
    <t>II</t>
  </si>
  <si>
    <t>III</t>
  </si>
  <si>
    <t>Залихе робе за даљу продају (лекови и помагала у апотекама)</t>
  </si>
  <si>
    <t>IV</t>
  </si>
  <si>
    <t>Ситан инвентар</t>
  </si>
  <si>
    <t>V</t>
  </si>
  <si>
    <t>Потрошни материјал (1+2+3)</t>
  </si>
  <si>
    <t>022210</t>
  </si>
  <si>
    <t>Материјал за сталне трошкове (грејање)</t>
  </si>
  <si>
    <t>022220</t>
  </si>
  <si>
    <t>Материјал за поправке и одржавање</t>
  </si>
  <si>
    <t>022230</t>
  </si>
  <si>
    <t>Материјал за обављање делатности</t>
  </si>
  <si>
    <t>3.1</t>
  </si>
  <si>
    <t>022231</t>
  </si>
  <si>
    <t>3.2</t>
  </si>
  <si>
    <t>022237</t>
  </si>
  <si>
    <t>Медицински и лабораторијски материјал</t>
  </si>
  <si>
    <t>3.2.1</t>
  </si>
  <si>
    <r>
      <t>Лекови (3.2.</t>
    </r>
    <r>
      <rPr>
        <i/>
        <sz val="10"/>
        <color indexed="8"/>
        <rFont val="Arial"/>
        <family val="2"/>
      </rPr>
      <t>1.1+3.2.1.2+3.2.1.3+3.2.1.4+3.2.1.5+3.2.1.6+3.2.1.7</t>
    </r>
    <r>
      <rPr>
        <sz val="10"/>
        <color indexed="8"/>
        <rFont val="Arial"/>
        <family val="2"/>
      </rPr>
      <t>)</t>
    </r>
  </si>
  <si>
    <t>3.2.1.1</t>
  </si>
  <si>
    <t>Лекови у ЗУ</t>
  </si>
  <si>
    <t>3.2.1.2</t>
  </si>
  <si>
    <t>Вакцине</t>
  </si>
  <si>
    <t>3.2.1.3</t>
  </si>
  <si>
    <t>Цитостатици са листе лекова</t>
  </si>
  <si>
    <t>3.2.1.4</t>
  </si>
  <si>
    <t>Лекови са Ц листе по тендеру РФЗО</t>
  </si>
  <si>
    <t>3.2.1.5</t>
  </si>
  <si>
    <t>Лекови за хемофилију</t>
  </si>
  <si>
    <t>3.2.1.6</t>
  </si>
  <si>
    <t>Лекови за лечење ретких болести</t>
  </si>
  <si>
    <t>3.2.1.7</t>
  </si>
  <si>
    <t>Лекови ван листе лекова (без лекова за лечење ретких болести)</t>
  </si>
  <si>
    <t>3.2.2</t>
  </si>
  <si>
    <t>Крв и лабилни продукти од крви</t>
  </si>
  <si>
    <t>3.2.3</t>
  </si>
  <si>
    <r>
      <t>Уградни материјал (3.2.</t>
    </r>
    <r>
      <rPr>
        <i/>
        <sz val="10"/>
        <color indexed="8"/>
        <rFont val="Arial"/>
        <family val="2"/>
      </rPr>
      <t>3.1+3.2.3.2+3.2.3.3+3.2.3.4+3.2.3.5+3.2.3.6+3.2.3.7</t>
    </r>
    <r>
      <rPr>
        <sz val="10"/>
        <color indexed="8"/>
        <rFont val="Arial"/>
        <family val="2"/>
      </rPr>
      <t>)</t>
    </r>
  </si>
  <si>
    <t>3.2.3.1</t>
  </si>
  <si>
    <t>Уградни материјал у ортопедији</t>
  </si>
  <si>
    <t>3.2.3.2</t>
  </si>
  <si>
    <t>Имплантанти у ортопедији</t>
  </si>
  <si>
    <t>3.2.3.3</t>
  </si>
  <si>
    <t>Уградни материјал у кардиохирургији</t>
  </si>
  <si>
    <t>3.2.3.4</t>
  </si>
  <si>
    <t>Пејсмекери и електроде</t>
  </si>
  <si>
    <t>3.2.3.5</t>
  </si>
  <si>
    <t>Стентови</t>
  </si>
  <si>
    <t>3.2.3.6</t>
  </si>
  <si>
    <t>Графтови</t>
  </si>
  <si>
    <t>3.2.3.7</t>
  </si>
  <si>
    <t>Остали уградни материјал</t>
  </si>
  <si>
    <t>3.2.4</t>
  </si>
  <si>
    <t>Санитетски и медицински потрошни материјал</t>
  </si>
  <si>
    <t>3.2.5</t>
  </si>
  <si>
    <t>Материјал за дијализу</t>
  </si>
  <si>
    <t>3.3</t>
  </si>
  <si>
    <t>022238</t>
  </si>
  <si>
    <t>Материјал за домаћинство и угоститељство</t>
  </si>
  <si>
    <t>3.4</t>
  </si>
  <si>
    <t>Остали материјал за обављање делатности</t>
  </si>
  <si>
    <t>у периоду 01.01.2017. - 31.12.2017.</t>
  </si>
  <si>
    <t>САЛДО СРЕДСТАВА НА ДАН 31.12.2017.г. (4 = (1+ 2- 3) = (4.1 + 4.2))</t>
  </si>
  <si>
    <t>28.02.2018</t>
  </si>
  <si>
    <t>Специјална болница Врањска Бања</t>
  </si>
  <si>
    <t>Врањска Бања</t>
  </si>
  <si>
    <t>07214383</t>
  </si>
  <si>
    <t>100553836</t>
  </si>
  <si>
    <t>840-143661-19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</si>
</sst>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#"/>
    <numFmt numFmtId="173" formatCode="#,##0.00000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color indexed="33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678">
    <xf numFmtId="0" fontId="0" fillId="0" borderId="0" xfId="0" applyAlignment="1">
      <alignment/>
    </xf>
    <xf numFmtId="0" fontId="5" fillId="0" borderId="0" xfId="65" applyFont="1">
      <alignment/>
      <protection/>
    </xf>
    <xf numFmtId="0" fontId="5" fillId="0" borderId="0" xfId="65" applyFont="1" applyAlignment="1" applyProtection="1">
      <alignment horizontal="left" vertical="center"/>
      <protection/>
    </xf>
    <xf numFmtId="0" fontId="5" fillId="0" borderId="0" xfId="65" applyFont="1" applyAlignment="1" applyProtection="1">
      <alignment horizontal="left"/>
      <protection/>
    </xf>
    <xf numFmtId="0" fontId="5" fillId="0" borderId="0" xfId="65" applyFont="1" applyProtection="1">
      <alignment/>
      <protection/>
    </xf>
    <xf numFmtId="0" fontId="0" fillId="0" borderId="0" xfId="65" applyFont="1">
      <alignment/>
      <protection/>
    </xf>
    <xf numFmtId="49" fontId="0" fillId="0" borderId="0" xfId="65" applyNumberFormat="1" applyFont="1" applyAlignment="1" applyProtection="1">
      <alignment horizontal="center" vertical="center"/>
      <protection/>
    </xf>
    <xf numFmtId="0" fontId="0" fillId="0" borderId="0" xfId="65" applyFont="1" applyProtection="1">
      <alignment/>
      <protection/>
    </xf>
    <xf numFmtId="0" fontId="0" fillId="0" borderId="0" xfId="65" applyFont="1" applyAlignment="1" applyProtection="1">
      <alignment horizontal="left"/>
      <protection/>
    </xf>
    <xf numFmtId="0" fontId="8" fillId="0" borderId="0" xfId="65" applyFont="1" applyAlignment="1">
      <alignment/>
      <protection/>
    </xf>
    <xf numFmtId="0" fontId="6" fillId="0" borderId="0" xfId="0" applyFont="1" applyAlignment="1">
      <alignment horizontal="left"/>
    </xf>
    <xf numFmtId="0" fontId="5" fillId="0" borderId="0" xfId="65" applyFont="1" applyAlignment="1">
      <alignment vertical="top"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right" wrapText="1"/>
    </xf>
    <xf numFmtId="172" fontId="9" fillId="0" borderId="12" xfId="0" applyNumberFormat="1" applyFont="1" applyBorder="1" applyAlignment="1">
      <alignment horizontal="right" wrapText="1"/>
    </xf>
    <xf numFmtId="172" fontId="7" fillId="0" borderId="10" xfId="0" applyNumberFormat="1" applyFont="1" applyBorder="1" applyAlignment="1" applyProtection="1">
      <alignment horizontal="right" wrapText="1"/>
      <protection locked="0"/>
    </xf>
    <xf numFmtId="172" fontId="7" fillId="0" borderId="10" xfId="0" applyNumberFormat="1" applyFont="1" applyBorder="1" applyAlignment="1">
      <alignment horizontal="right" wrapText="1"/>
    </xf>
    <xf numFmtId="172" fontId="7" fillId="0" borderId="12" xfId="0" applyNumberFormat="1" applyFont="1" applyBorder="1" applyAlignment="1" applyProtection="1">
      <alignment horizontal="right" wrapText="1"/>
      <protection locked="0"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49" fontId="7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>
      <alignment horizontal="center" vertical="center" wrapText="1"/>
      <protection/>
    </xf>
    <xf numFmtId="49" fontId="9" fillId="0" borderId="12" xfId="65" applyNumberFormat="1" applyFont="1" applyBorder="1" applyAlignment="1">
      <alignment horizontal="center" vertical="center" wrapText="1"/>
      <protection/>
    </xf>
    <xf numFmtId="172" fontId="9" fillId="0" borderId="10" xfId="0" applyNumberFormat="1" applyFont="1" applyBorder="1" applyAlignment="1" applyProtection="1">
      <alignment horizontal="right" wrapText="1"/>
      <protection locked="0"/>
    </xf>
    <xf numFmtId="172" fontId="9" fillId="0" borderId="13" xfId="0" applyNumberFormat="1" applyFont="1" applyBorder="1" applyAlignment="1">
      <alignment horizontal="right" wrapText="1"/>
    </xf>
    <xf numFmtId="172" fontId="9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9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2" xfId="65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2" fontId="7" fillId="0" borderId="12" xfId="0" applyNumberFormat="1" applyFont="1" applyBorder="1" applyAlignment="1">
      <alignment horizontal="right" wrapText="1"/>
    </xf>
    <xf numFmtId="0" fontId="0" fillId="33" borderId="0" xfId="0" applyFont="1" applyFill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3" fillId="34" borderId="15" xfId="63" applyFont="1" applyFill="1" applyBorder="1" applyAlignment="1" applyProtection="1">
      <alignment horizontal="left" wrapText="1"/>
      <protection locked="0"/>
    </xf>
    <xf numFmtId="49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11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62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72" fontId="7" fillId="0" borderId="10" xfId="0" applyNumberFormat="1" applyFont="1" applyBorder="1" applyAlignment="1" applyProtection="1">
      <alignment horizontal="right" wrapText="1"/>
      <protection locked="0"/>
    </xf>
    <xf numFmtId="172" fontId="7" fillId="0" borderId="12" xfId="0" applyNumberFormat="1" applyFont="1" applyBorder="1" applyAlignment="1" applyProtection="1">
      <alignment horizontal="right" wrapText="1"/>
      <protection locked="0"/>
    </xf>
    <xf numFmtId="0" fontId="0" fillId="33" borderId="0" xfId="62" applyFont="1" applyFill="1" applyBorder="1" applyProtection="1">
      <alignment/>
      <protection locked="0"/>
    </xf>
    <xf numFmtId="0" fontId="0" fillId="33" borderId="0" xfId="62" applyFont="1" applyFill="1" applyBorder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1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72" fontId="10" fillId="0" borderId="10" xfId="0" applyNumberFormat="1" applyFont="1" applyBorder="1" applyAlignment="1">
      <alignment horizontal="right"/>
    </xf>
    <xf numFmtId="172" fontId="1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 applyProtection="1">
      <alignment horizontal="right"/>
      <protection locked="0"/>
    </xf>
    <xf numFmtId="172" fontId="0" fillId="0" borderId="12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0" fontId="0" fillId="0" borderId="18" xfId="0" applyBorder="1" applyAlignment="1">
      <alignment/>
    </xf>
    <xf numFmtId="172" fontId="0" fillId="0" borderId="10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72" fontId="0" fillId="0" borderId="13" xfId="0" applyNumberFormat="1" applyFont="1" applyBorder="1" applyAlignment="1" applyProtection="1">
      <alignment/>
      <protection locked="0"/>
    </xf>
    <xf numFmtId="172" fontId="0" fillId="0" borderId="14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172" fontId="9" fillId="0" borderId="20" xfId="0" applyNumberFormat="1" applyFont="1" applyBorder="1" applyAlignment="1">
      <alignment horizontal="right" wrapText="1"/>
    </xf>
    <xf numFmtId="172" fontId="9" fillId="0" borderId="21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17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0" fontId="0" fillId="0" borderId="0" xfId="55" applyAlignment="1" applyProtection="1">
      <alignment horizontal="left"/>
      <protection/>
    </xf>
    <xf numFmtId="0" fontId="0" fillId="0" borderId="0" xfId="55" applyAlignment="1" applyProtection="1">
      <alignment horizontal="center" vertical="center" wrapText="1"/>
      <protection/>
    </xf>
    <xf numFmtId="0" fontId="0" fillId="0" borderId="0" xfId="55" applyProtection="1">
      <alignment/>
      <protection/>
    </xf>
    <xf numFmtId="0" fontId="10" fillId="0" borderId="0" xfId="55" applyFont="1" applyBorder="1" applyAlignment="1" applyProtection="1">
      <alignment horizontal="right"/>
      <protection/>
    </xf>
    <xf numFmtId="0" fontId="10" fillId="0" borderId="0" xfId="55" applyFont="1" applyAlignment="1" applyProtection="1">
      <alignment horizontal="center"/>
      <protection/>
    </xf>
    <xf numFmtId="0" fontId="15" fillId="0" borderId="0" xfId="55" applyFont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10" fillId="0" borderId="0" xfId="55" applyFont="1" applyAlignment="1" applyProtection="1">
      <alignment horizontal="left"/>
      <protection/>
    </xf>
    <xf numFmtId="0" fontId="0" fillId="0" borderId="0" xfId="55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10" xfId="55" applyFont="1" applyBorder="1" applyAlignment="1" applyProtection="1">
      <alignment vertical="center" wrapText="1"/>
      <protection/>
    </xf>
    <xf numFmtId="49" fontId="10" fillId="0" borderId="10" xfId="55" applyNumberFormat="1" applyFont="1" applyBorder="1" applyAlignment="1" applyProtection="1">
      <alignment vertical="center" wrapText="1"/>
      <protection/>
    </xf>
    <xf numFmtId="0" fontId="10" fillId="0" borderId="10" xfId="55" applyNumberFormat="1" applyFont="1" applyBorder="1" applyAlignment="1" applyProtection="1">
      <alignment horizontal="center" vertical="center"/>
      <protection/>
    </xf>
    <xf numFmtId="0" fontId="10" fillId="0" borderId="10" xfId="55" applyFont="1" applyBorder="1" applyAlignment="1" applyProtection="1">
      <alignment horizontal="center" vertical="center"/>
      <protection/>
    </xf>
    <xf numFmtId="49" fontId="0" fillId="0" borderId="10" xfId="55" applyNumberFormat="1" applyFont="1" applyBorder="1" applyAlignment="1" applyProtection="1">
      <alignment horizontal="right" vertical="center" wrapText="1"/>
      <protection/>
    </xf>
    <xf numFmtId="0" fontId="0" fillId="0" borderId="10" xfId="55" applyNumberFormat="1" applyFont="1" applyBorder="1" applyAlignment="1" applyProtection="1">
      <alignment vertical="center" wrapText="1"/>
      <protection/>
    </xf>
    <xf numFmtId="3" fontId="0" fillId="0" borderId="10" xfId="55" applyNumberFormat="1" applyBorder="1" applyProtection="1">
      <alignment/>
      <protection/>
    </xf>
    <xf numFmtId="3" fontId="0" fillId="0" borderId="10" xfId="55" applyNumberFormat="1" applyBorder="1" applyProtection="1">
      <alignment/>
      <protection locked="0"/>
    </xf>
    <xf numFmtId="3" fontId="0" fillId="0" borderId="10" xfId="55" applyNumberFormat="1" applyBorder="1" applyAlignment="1" applyProtection="1">
      <alignment wrapText="1"/>
      <protection locked="0"/>
    </xf>
    <xf numFmtId="0" fontId="0" fillId="0" borderId="10" xfId="55" applyFont="1" applyBorder="1" applyProtection="1">
      <alignment/>
      <protection/>
    </xf>
    <xf numFmtId="49" fontId="0" fillId="0" borderId="0" xfId="55" applyNumberFormat="1" applyFont="1" applyBorder="1" applyAlignment="1" applyProtection="1">
      <alignment horizontal="right" vertical="center" wrapText="1"/>
      <protection/>
    </xf>
    <xf numFmtId="0" fontId="0" fillId="0" borderId="0" xfId="55" applyFont="1" applyBorder="1" applyProtection="1">
      <alignment/>
      <protection/>
    </xf>
    <xf numFmtId="3" fontId="0" fillId="0" borderId="0" xfId="55" applyNumberFormat="1" applyBorder="1" applyAlignment="1" applyProtection="1">
      <alignment wrapText="1"/>
      <protection/>
    </xf>
    <xf numFmtId="3" fontId="0" fillId="0" borderId="0" xfId="55" applyNumberFormat="1" applyBorder="1" applyProtection="1">
      <alignment/>
      <protection/>
    </xf>
    <xf numFmtId="0" fontId="0" fillId="0" borderId="0" xfId="55" applyFont="1" applyProtection="1">
      <alignment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0" fillId="0" borderId="0" xfId="55" applyFont="1" applyAlignment="1" applyProtection="1">
      <alignment horizontal="left"/>
      <protection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5" applyNumberFormat="1" applyFont="1" applyAlignment="1">
      <alignment vertical="center"/>
      <protection/>
    </xf>
    <xf numFmtId="0" fontId="8" fillId="0" borderId="0" xfId="65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65" applyFont="1" applyAlignment="1" applyProtection="1">
      <alignment vertical="center"/>
      <protection/>
    </xf>
    <xf numFmtId="0" fontId="10" fillId="0" borderId="0" xfId="65" applyFont="1" applyAlignment="1" applyProtection="1">
      <alignment horizontal="right" vertical="center"/>
      <protection/>
    </xf>
    <xf numFmtId="0" fontId="5" fillId="0" borderId="0" xfId="65" applyFont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0" fillId="35" borderId="0" xfId="55" applyFont="1" applyFill="1" applyAlignment="1" applyProtection="1">
      <alignment horizontal="right"/>
      <protection/>
    </xf>
    <xf numFmtId="49" fontId="10" fillId="0" borderId="10" xfId="55" applyNumberFormat="1" applyFont="1" applyBorder="1" applyAlignment="1" applyProtection="1">
      <alignment horizontal="center" vertical="center" wrapText="1"/>
      <protection/>
    </xf>
    <xf numFmtId="49" fontId="0" fillId="0" borderId="10" xfId="55" applyNumberFormat="1" applyFont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wrapText="1"/>
      <protection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0" xfId="59" applyProtection="1">
      <alignment/>
      <protection/>
    </xf>
    <xf numFmtId="0" fontId="0" fillId="0" borderId="0" xfId="59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172" fontId="9" fillId="0" borderId="18" xfId="59" applyNumberFormat="1" applyFont="1" applyBorder="1" applyAlignment="1" applyProtection="1">
      <alignment horizontal="right" wrapText="1"/>
      <protection/>
    </xf>
    <xf numFmtId="172" fontId="9" fillId="0" borderId="14" xfId="59" applyNumberFormat="1" applyFont="1" applyBorder="1" applyAlignment="1">
      <alignment horizontal="right" wrapText="1"/>
      <protection/>
    </xf>
    <xf numFmtId="0" fontId="9" fillId="0" borderId="13" xfId="59" applyFont="1" applyBorder="1" applyAlignment="1">
      <alignment wrapText="1"/>
      <protection/>
    </xf>
    <xf numFmtId="0" fontId="7" fillId="0" borderId="13" xfId="59" applyFont="1" applyBorder="1" applyAlignment="1">
      <alignment horizontal="center" wrapText="1"/>
      <protection/>
    </xf>
    <xf numFmtId="0" fontId="9" fillId="0" borderId="19" xfId="59" applyFont="1" applyBorder="1" applyAlignment="1" applyProtection="1">
      <alignment horizontal="center" wrapText="1"/>
      <protection/>
    </xf>
    <xf numFmtId="172" fontId="7" fillId="0" borderId="18" xfId="59" applyNumberFormat="1" applyFont="1" applyBorder="1" applyAlignment="1" applyProtection="1">
      <alignment horizontal="right" wrapText="1"/>
      <protection/>
    </xf>
    <xf numFmtId="172" fontId="7" fillId="0" borderId="12" xfId="59" applyNumberFormat="1" applyFont="1" applyBorder="1" applyAlignment="1" applyProtection="1">
      <alignment horizontal="right" wrapText="1"/>
      <protection locked="0"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 horizontal="center" wrapText="1"/>
      <protection/>
    </xf>
    <xf numFmtId="0" fontId="7" fillId="0" borderId="11" xfId="59" applyFont="1" applyBorder="1" applyAlignment="1" applyProtection="1">
      <alignment horizontal="center" wrapText="1"/>
      <protection/>
    </xf>
    <xf numFmtId="172" fontId="9" fillId="0" borderId="12" xfId="59" applyNumberFormat="1" applyFont="1" applyBorder="1" applyAlignment="1">
      <alignment horizontal="right" wrapText="1"/>
      <protection/>
    </xf>
    <xf numFmtId="0" fontId="9" fillId="0" borderId="10" xfId="59" applyFont="1" applyBorder="1" applyAlignment="1">
      <alignment wrapText="1"/>
      <protection/>
    </xf>
    <xf numFmtId="0" fontId="9" fillId="0" borderId="10" xfId="59" applyFont="1" applyBorder="1" applyAlignment="1">
      <alignment horizontal="center" wrapText="1"/>
      <protection/>
    </xf>
    <xf numFmtId="0" fontId="9" fillId="0" borderId="11" xfId="59" applyFont="1" applyBorder="1" applyAlignment="1" applyProtection="1">
      <alignment horizontal="center" wrapText="1"/>
      <protection/>
    </xf>
    <xf numFmtId="49" fontId="9" fillId="0" borderId="18" xfId="66" applyNumberFormat="1" applyFont="1" applyBorder="1" applyAlignment="1" applyProtection="1">
      <alignment horizontal="center" vertical="center" wrapText="1"/>
      <protection/>
    </xf>
    <xf numFmtId="49" fontId="9" fillId="0" borderId="12" xfId="66" applyNumberFormat="1" applyFont="1" applyBorder="1" applyAlignment="1" applyProtection="1">
      <alignment horizontal="center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49" fontId="9" fillId="0" borderId="11" xfId="66" applyNumberFormat="1" applyFont="1" applyBorder="1" applyAlignment="1" applyProtection="1">
      <alignment horizontal="center" vertical="center" wrapText="1"/>
      <protection/>
    </xf>
    <xf numFmtId="49" fontId="9" fillId="0" borderId="18" xfId="59" applyNumberFormat="1" applyFont="1" applyBorder="1" applyAlignment="1" applyProtection="1">
      <alignment horizontal="center" wrapText="1"/>
      <protection/>
    </xf>
    <xf numFmtId="49" fontId="9" fillId="0" borderId="12" xfId="59" applyNumberFormat="1" applyFont="1" applyBorder="1" applyAlignment="1">
      <alignment horizontal="center" wrapText="1"/>
      <protection/>
    </xf>
    <xf numFmtId="0" fontId="9" fillId="0" borderId="11" xfId="59" applyFont="1" applyBorder="1" applyAlignment="1">
      <alignment horizontal="center" wrapText="1"/>
      <protection/>
    </xf>
    <xf numFmtId="0" fontId="9" fillId="0" borderId="18" xfId="59" applyFont="1" applyBorder="1" applyAlignment="1" applyProtection="1">
      <alignment horizontal="center" wrapText="1"/>
      <protection/>
    </xf>
    <xf numFmtId="0" fontId="9" fillId="0" borderId="12" xfId="59" applyFont="1" applyBorder="1" applyAlignment="1">
      <alignment horizontal="center" wrapText="1"/>
      <protection/>
    </xf>
    <xf numFmtId="0" fontId="10" fillId="0" borderId="0" xfId="59" applyFont="1" applyAlignment="1">
      <alignment horizontal="left"/>
      <protection/>
    </xf>
    <xf numFmtId="172" fontId="9" fillId="0" borderId="22" xfId="59" applyNumberFormat="1" applyFont="1" applyBorder="1" applyAlignment="1">
      <alignment horizontal="right" wrapText="1"/>
      <protection/>
    </xf>
    <xf numFmtId="0" fontId="9" fillId="0" borderId="19" xfId="59" applyFont="1" applyBorder="1" applyAlignment="1">
      <alignment horizontal="center" wrapText="1"/>
      <protection/>
    </xf>
    <xf numFmtId="172" fontId="7" fillId="0" borderId="23" xfId="59" applyNumberFormat="1" applyFont="1" applyBorder="1" applyAlignment="1" applyProtection="1">
      <alignment horizontal="right" wrapText="1"/>
      <protection locked="0"/>
    </xf>
    <xf numFmtId="0" fontId="7" fillId="0" borderId="11" xfId="59" applyFont="1" applyBorder="1" applyAlignment="1">
      <alignment horizontal="center" wrapText="1"/>
      <protection/>
    </xf>
    <xf numFmtId="172" fontId="9" fillId="0" borderId="23" xfId="59" applyNumberFormat="1" applyFont="1" applyBorder="1" applyAlignment="1">
      <alignment horizontal="right" wrapText="1"/>
      <protection/>
    </xf>
    <xf numFmtId="49" fontId="9" fillId="0" borderId="11" xfId="59" applyNumberFormat="1" applyFont="1" applyBorder="1" applyAlignment="1">
      <alignment horizontal="center" vertical="center"/>
      <protection/>
    </xf>
    <xf numFmtId="0" fontId="9" fillId="0" borderId="23" xfId="59" applyFont="1" applyBorder="1" applyAlignment="1">
      <alignment horizontal="center" wrapText="1"/>
      <protection/>
    </xf>
    <xf numFmtId="0" fontId="0" fillId="0" borderId="0" xfId="59" applyAlignment="1">
      <alignment horizontal="right"/>
      <protection/>
    </xf>
    <xf numFmtId="0" fontId="6" fillId="0" borderId="0" xfId="59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8" fillId="0" borderId="0" xfId="67" applyFont="1" applyAlignment="1">
      <alignment/>
      <protection/>
    </xf>
    <xf numFmtId="0" fontId="0" fillId="0" borderId="0" xfId="67" applyFont="1">
      <alignment/>
      <protection/>
    </xf>
    <xf numFmtId="0" fontId="5" fillId="0" borderId="0" xfId="67" applyFont="1">
      <alignment/>
      <protection/>
    </xf>
    <xf numFmtId="49" fontId="0" fillId="0" borderId="0" xfId="67" applyNumberFormat="1" applyFont="1">
      <alignment/>
      <protection/>
    </xf>
    <xf numFmtId="0" fontId="5" fillId="0" borderId="0" xfId="67" applyFont="1" applyAlignment="1">
      <alignment vertical="top"/>
      <protection/>
    </xf>
    <xf numFmtId="0" fontId="0" fillId="0" borderId="0" xfId="67" applyFont="1" applyProtection="1">
      <alignment/>
      <protection/>
    </xf>
    <xf numFmtId="49" fontId="0" fillId="0" borderId="0" xfId="67" applyNumberFormat="1" applyFont="1" applyAlignment="1" applyProtection="1">
      <alignment horizontal="center" vertical="center"/>
      <protection/>
    </xf>
    <xf numFmtId="0" fontId="5" fillId="0" borderId="0" xfId="67" applyFont="1" applyAlignment="1" applyProtection="1">
      <alignment horizontal="left" vertical="center"/>
      <protection/>
    </xf>
    <xf numFmtId="0" fontId="5" fillId="0" borderId="0" xfId="67" applyFont="1" applyProtection="1">
      <alignment/>
      <protection/>
    </xf>
    <xf numFmtId="0" fontId="10" fillId="0" borderId="0" xfId="67" applyFont="1" applyAlignment="1" applyProtection="1">
      <alignment horizontal="right"/>
      <protection/>
    </xf>
    <xf numFmtId="0" fontId="5" fillId="0" borderId="0" xfId="67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10" fillId="0" borderId="0" xfId="59" applyFont="1" applyFill="1" applyAlignment="1" applyProtection="1">
      <alignment horizontal="right"/>
      <protection/>
    </xf>
    <xf numFmtId="0" fontId="0" fillId="0" borderId="0" xfId="59" applyAlignment="1">
      <alignment horizontal="left"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0" fillId="36" borderId="10" xfId="0" applyFont="1" applyFill="1" applyBorder="1" applyAlignment="1">
      <alignment/>
    </xf>
    <xf numFmtId="49" fontId="10" fillId="37" borderId="10" xfId="0" applyNumberFormat="1" applyFont="1" applyFill="1" applyBorder="1" applyAlignment="1">
      <alignment horizontal="center" vertical="center" wrapText="1"/>
    </xf>
    <xf numFmtId="3" fontId="10" fillId="35" borderId="20" xfId="56" applyNumberFormat="1" applyFont="1" applyFill="1" applyBorder="1" applyAlignment="1">
      <alignment horizontal="center" vertical="center"/>
      <protection/>
    </xf>
    <xf numFmtId="3" fontId="18" fillId="0" borderId="24" xfId="0" applyNumberFormat="1" applyFont="1" applyFill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16" borderId="23" xfId="0" applyFont="1" applyFill="1" applyBorder="1" applyAlignment="1">
      <alignment horizontal="right"/>
    </xf>
    <xf numFmtId="3" fontId="0" fillId="16" borderId="25" xfId="0" applyNumberFormat="1" applyFill="1" applyBorder="1" applyAlignment="1">
      <alignment/>
    </xf>
    <xf numFmtId="3" fontId="0" fillId="36" borderId="10" xfId="0" applyNumberFormat="1" applyFill="1" applyBorder="1" applyAlignment="1" applyProtection="1">
      <alignment/>
      <protection/>
    </xf>
    <xf numFmtId="3" fontId="0" fillId="16" borderId="25" xfId="0" applyNumberFormat="1" applyFill="1" applyBorder="1" applyAlignment="1" applyProtection="1">
      <alignment/>
      <protection/>
    </xf>
    <xf numFmtId="3" fontId="0" fillId="38" borderId="23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173" fontId="0" fillId="38" borderId="23" xfId="0" applyNumberFormat="1" applyFill="1" applyBorder="1" applyAlignment="1" applyProtection="1">
      <alignment/>
      <protection locked="0"/>
    </xf>
    <xf numFmtId="173" fontId="0" fillId="39" borderId="10" xfId="0" applyNumberFormat="1" applyFont="1" applyFill="1" applyBorder="1" applyAlignment="1" applyProtection="1">
      <alignment/>
      <protection/>
    </xf>
    <xf numFmtId="3" fontId="10" fillId="35" borderId="10" xfId="56" applyNumberFormat="1" applyFont="1" applyFill="1" applyBorder="1" applyAlignment="1">
      <alignment horizontal="center" vertical="center"/>
      <protection/>
    </xf>
    <xf numFmtId="3" fontId="10" fillId="40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/>
    </xf>
    <xf numFmtId="3" fontId="10" fillId="40" borderId="2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 locked="0"/>
    </xf>
    <xf numFmtId="3" fontId="0" fillId="38" borderId="10" xfId="0" applyNumberFormat="1" applyFill="1" applyBorder="1" applyAlignment="1" applyProtection="1">
      <alignment/>
      <protection/>
    </xf>
    <xf numFmtId="49" fontId="0" fillId="36" borderId="23" xfId="0" applyNumberFormat="1" applyFont="1" applyFill="1" applyBorder="1" applyAlignment="1">
      <alignment horizontal="right"/>
    </xf>
    <xf numFmtId="0" fontId="10" fillId="36" borderId="10" xfId="0" applyFont="1" applyFill="1" applyBorder="1" applyAlignment="1">
      <alignment horizontal="left"/>
    </xf>
    <xf numFmtId="3" fontId="0" fillId="38" borderId="23" xfId="0" applyNumberFormat="1" applyFill="1" applyBorder="1" applyAlignment="1" applyProtection="1">
      <alignment/>
      <protection/>
    </xf>
    <xf numFmtId="0" fontId="9" fillId="0" borderId="23" xfId="0" applyFont="1" applyBorder="1" applyAlignment="1">
      <alignment horizontal="center" wrapText="1"/>
    </xf>
    <xf numFmtId="172" fontId="9" fillId="0" borderId="23" xfId="0" applyNumberFormat="1" applyFont="1" applyBorder="1" applyAlignment="1">
      <alignment horizontal="right" wrapText="1"/>
    </xf>
    <xf numFmtId="172" fontId="7" fillId="0" borderId="23" xfId="0" applyNumberFormat="1" applyFont="1" applyBorder="1" applyAlignment="1" applyProtection="1">
      <alignment horizontal="right" wrapText="1"/>
      <protection locked="0"/>
    </xf>
    <xf numFmtId="172" fontId="9" fillId="0" borderId="22" xfId="0" applyNumberFormat="1" applyFont="1" applyBorder="1" applyAlignment="1">
      <alignment horizontal="right" wrapText="1"/>
    </xf>
    <xf numFmtId="172" fontId="9" fillId="41" borderId="23" xfId="0" applyNumberFormat="1" applyFont="1" applyFill="1" applyBorder="1" applyAlignment="1" applyProtection="1">
      <alignment horizontal="right" wrapText="1"/>
      <protection/>
    </xf>
    <xf numFmtId="172" fontId="7" fillId="41" borderId="23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 applyProtection="1">
      <alignment/>
      <protection locked="0"/>
    </xf>
    <xf numFmtId="0" fontId="66" fillId="26" borderId="0" xfId="39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28" xfId="0" applyNumberFormat="1" applyBorder="1" applyAlignment="1">
      <alignment/>
    </xf>
    <xf numFmtId="0" fontId="0" fillId="16" borderId="27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28" xfId="0" applyNumberFormat="1" applyFill="1" applyBorder="1" applyAlignment="1" applyProtection="1">
      <alignment/>
      <protection/>
    </xf>
    <xf numFmtId="3" fontId="0" fillId="0" borderId="25" xfId="0" applyNumberFormat="1" applyFill="1" applyBorder="1" applyAlignment="1" applyProtection="1">
      <alignment/>
      <protection/>
    </xf>
    <xf numFmtId="172" fontId="9" fillId="0" borderId="10" xfId="0" applyNumberFormat="1" applyFont="1" applyBorder="1" applyAlignment="1" applyProtection="1">
      <alignment horizontal="right" wrapText="1"/>
      <protection/>
    </xf>
    <xf numFmtId="172" fontId="9" fillId="0" borderId="12" xfId="0" applyNumberFormat="1" applyFont="1" applyBorder="1" applyAlignment="1" applyProtection="1">
      <alignment horizontal="right" wrapText="1"/>
      <protection/>
    </xf>
    <xf numFmtId="172" fontId="7" fillId="0" borderId="20" xfId="0" applyNumberFormat="1" applyFont="1" applyBorder="1" applyAlignment="1" applyProtection="1">
      <alignment horizontal="right" wrapText="1"/>
      <protection/>
    </xf>
    <xf numFmtId="172" fontId="7" fillId="0" borderId="21" xfId="0" applyNumberFormat="1" applyFont="1" applyBorder="1" applyAlignment="1" applyProtection="1">
      <alignment horizontal="right" wrapText="1"/>
      <protection/>
    </xf>
    <xf numFmtId="172" fontId="7" fillId="0" borderId="10" xfId="0" applyNumberFormat="1" applyFont="1" applyBorder="1" applyAlignment="1" applyProtection="1">
      <alignment horizontal="right" wrapText="1"/>
      <protection/>
    </xf>
    <xf numFmtId="172" fontId="7" fillId="0" borderId="12" xfId="0" applyNumberFormat="1" applyFont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0" fillId="0" borderId="0" xfId="66" applyFont="1" applyFill="1" applyAlignment="1" applyProtection="1">
      <alignment horizontal="center" vertical="center"/>
      <protection/>
    </xf>
    <xf numFmtId="49" fontId="0" fillId="0" borderId="0" xfId="66" applyNumberFormat="1" applyFill="1" applyAlignment="1" applyProtection="1">
      <alignment horizontal="center" vertical="center"/>
      <protection/>
    </xf>
    <xf numFmtId="0" fontId="0" fillId="0" borderId="0" xfId="66" applyFill="1" applyAlignment="1" applyProtection="1">
      <alignment vertical="center"/>
      <protection/>
    </xf>
    <xf numFmtId="0" fontId="0" fillId="0" borderId="0" xfId="66" applyFill="1" applyProtection="1">
      <alignment/>
      <protection/>
    </xf>
    <xf numFmtId="0" fontId="0" fillId="0" borderId="0" xfId="66" applyFill="1">
      <alignment/>
      <protection/>
    </xf>
    <xf numFmtId="0" fontId="0" fillId="0" borderId="0" xfId="66" applyFill="1" applyAlignment="1" applyProtection="1">
      <alignment horizontal="center" vertical="center"/>
      <protection/>
    </xf>
    <xf numFmtId="0" fontId="9" fillId="0" borderId="0" xfId="66" applyFont="1" applyFill="1" applyAlignment="1" applyProtection="1">
      <alignment horizontal="right" vertical="center"/>
      <protection/>
    </xf>
    <xf numFmtId="0" fontId="21" fillId="0" borderId="0" xfId="66" applyFont="1" applyFill="1" applyAlignment="1" applyProtection="1">
      <alignment horizontal="left"/>
      <protection/>
    </xf>
    <xf numFmtId="49" fontId="22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vertical="center"/>
      <protection/>
    </xf>
    <xf numFmtId="0" fontId="24" fillId="0" borderId="0" xfId="66" applyFont="1" applyFill="1" applyAlignment="1" applyProtection="1">
      <alignment horizontal="left" vertical="center"/>
      <protection/>
    </xf>
    <xf numFmtId="0" fontId="25" fillId="0" borderId="0" xfId="66" applyFont="1" applyFill="1" applyAlignment="1" applyProtection="1">
      <alignment horizontal="left" vertical="center"/>
      <protection/>
    </xf>
    <xf numFmtId="0" fontId="21" fillId="0" borderId="0" xfId="66" applyFont="1" applyFill="1" applyAlignment="1" applyProtection="1">
      <alignment horizontal="left" vertical="center"/>
      <protection/>
    </xf>
    <xf numFmtId="0" fontId="23" fillId="0" borderId="0" xfId="66" applyFont="1" applyFill="1" applyAlignment="1" applyProtection="1">
      <alignment horizontal="left" vertical="center"/>
      <protection/>
    </xf>
    <xf numFmtId="0" fontId="26" fillId="0" borderId="0" xfId="66" applyFont="1" applyFill="1" applyAlignment="1" applyProtection="1">
      <alignment vertical="center"/>
      <protection/>
    </xf>
    <xf numFmtId="0" fontId="5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>
      <alignment/>
      <protection/>
    </xf>
    <xf numFmtId="0" fontId="24" fillId="0" borderId="0" xfId="66" applyFont="1" applyFill="1" applyAlignment="1">
      <alignment/>
      <protection/>
    </xf>
    <xf numFmtId="0" fontId="28" fillId="0" borderId="0" xfId="66" applyFont="1" applyFill="1" applyAlignment="1" applyProtection="1">
      <alignment horizontal="right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29" fillId="0" borderId="10" xfId="66" applyFont="1" applyFill="1" applyBorder="1" applyAlignment="1" applyProtection="1">
      <alignment horizontal="left" vertical="center" wrapText="1"/>
      <protection/>
    </xf>
    <xf numFmtId="172" fontId="6" fillId="0" borderId="10" xfId="66" applyNumberFormat="1" applyFont="1" applyFill="1" applyBorder="1" applyAlignment="1" applyProtection="1">
      <alignment horizontal="left" vertical="center" wrapText="1"/>
      <protection/>
    </xf>
    <xf numFmtId="172" fontId="30" fillId="0" borderId="10" xfId="66" applyNumberFormat="1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172" fontId="31" fillId="0" borderId="10" xfId="66" applyNumberFormat="1" applyFont="1" applyFill="1" applyBorder="1" applyAlignment="1" applyProtection="1">
      <alignment horizontal="right" vertical="center" wrapText="1"/>
      <protection/>
    </xf>
    <xf numFmtId="0" fontId="10" fillId="0" borderId="0" xfId="66" applyFont="1" applyFill="1">
      <alignment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172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172" fontId="32" fillId="0" borderId="10" xfId="66" applyNumberFormat="1" applyFont="1" applyFill="1" applyBorder="1" applyAlignment="1" applyProtection="1">
      <alignment horizontal="right" vertical="center" wrapText="1"/>
      <protection/>
    </xf>
    <xf numFmtId="3" fontId="6" fillId="0" borderId="0" xfId="66" applyNumberFormat="1" applyFont="1" applyFill="1" applyBorder="1" applyAlignment="1">
      <alignment horizontal="right" vertical="top" wrapText="1"/>
      <protection/>
    </xf>
    <xf numFmtId="49" fontId="0" fillId="0" borderId="0" xfId="66" applyNumberFormat="1" applyFill="1">
      <alignment/>
      <protection/>
    </xf>
    <xf numFmtId="0" fontId="33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0" fillId="0" borderId="0" xfId="66" applyFill="1" applyAlignment="1">
      <alignment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49" fontId="31" fillId="0" borderId="10" xfId="66" applyNumberFormat="1" applyFont="1" applyFill="1" applyBorder="1" applyAlignment="1" applyProtection="1">
      <alignment horizontal="center" vertical="center" wrapText="1"/>
      <protection/>
    </xf>
    <xf numFmtId="3" fontId="31" fillId="0" borderId="10" xfId="66" applyNumberFormat="1" applyFont="1" applyFill="1" applyBorder="1" applyAlignment="1" applyProtection="1">
      <alignment horizontal="right" vertical="center" wrapText="1"/>
      <protection/>
    </xf>
    <xf numFmtId="3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172" fontId="32" fillId="0" borderId="10" xfId="66" applyNumberFormat="1" applyFont="1" applyFill="1" applyBorder="1" applyAlignment="1" applyProtection="1">
      <alignment vertical="center"/>
      <protection locked="0"/>
    </xf>
    <xf numFmtId="172" fontId="31" fillId="0" borderId="10" xfId="66" applyNumberFormat="1" applyFont="1" applyFill="1" applyBorder="1" applyAlignment="1" applyProtection="1">
      <alignment vertical="center"/>
      <protection locked="0"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7" fillId="0" borderId="0" xfId="66" applyFont="1" applyFill="1">
      <alignment/>
      <protection/>
    </xf>
    <xf numFmtId="172" fontId="31" fillId="0" borderId="10" xfId="66" applyNumberFormat="1" applyFont="1" applyFill="1" applyBorder="1" applyAlignment="1" applyProtection="1">
      <alignment vertical="center"/>
      <protection/>
    </xf>
    <xf numFmtId="0" fontId="0" fillId="0" borderId="0" xfId="66" applyFill="1" applyAlignment="1">
      <alignment horizontal="center" vertical="center"/>
      <protection/>
    </xf>
    <xf numFmtId="49" fontId="0" fillId="0" borderId="0" xfId="66" applyNumberFormat="1" applyFill="1" applyAlignment="1">
      <alignment horizontal="center" vertical="center"/>
      <protection/>
    </xf>
    <xf numFmtId="0" fontId="22" fillId="0" borderId="0" xfId="66" applyFont="1" applyFill="1" applyAlignment="1">
      <alignment vertical="center"/>
      <protection/>
    </xf>
    <xf numFmtId="49" fontId="7" fillId="0" borderId="0" xfId="66" applyNumberFormat="1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center" vertical="center"/>
      <protection/>
    </xf>
    <xf numFmtId="49" fontId="36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vertical="center"/>
      <protection/>
    </xf>
    <xf numFmtId="49" fontId="20" fillId="0" borderId="0" xfId="66" applyNumberFormat="1" applyFont="1" applyFill="1" applyAlignment="1" applyProtection="1">
      <alignment horizontal="center" vertical="center"/>
      <protection/>
    </xf>
    <xf numFmtId="0" fontId="0" fillId="0" borderId="0" xfId="66" applyFill="1" applyAlignment="1">
      <alignment vertical="center"/>
      <protection/>
    </xf>
    <xf numFmtId="0" fontId="0" fillId="0" borderId="0" xfId="66" applyFill="1" applyAlignment="1" applyProtection="1">
      <alignment horizontal="left" vertical="center"/>
      <protection/>
    </xf>
    <xf numFmtId="0" fontId="22" fillId="0" borderId="0" xfId="66" applyFont="1" applyFill="1">
      <alignment/>
      <protection/>
    </xf>
    <xf numFmtId="0" fontId="5" fillId="0" borderId="0" xfId="66" applyFont="1" applyFill="1" applyAlignment="1" applyProtection="1">
      <alignment horizontal="left" vertical="center"/>
      <protection/>
    </xf>
    <xf numFmtId="0" fontId="5" fillId="0" borderId="0" xfId="66" applyFont="1" applyFill="1" applyAlignment="1" applyProtection="1">
      <alignment vertical="center"/>
      <protection/>
    </xf>
    <xf numFmtId="0" fontId="27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 applyProtection="1">
      <alignment vertical="center"/>
      <protection/>
    </xf>
    <xf numFmtId="172" fontId="6" fillId="0" borderId="10" xfId="66" applyNumberFormat="1" applyFont="1" applyFill="1" applyBorder="1" applyAlignment="1" applyProtection="1">
      <alignment horizontal="right" vertical="center" wrapText="1"/>
      <protection/>
    </xf>
    <xf numFmtId="172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172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172" fontId="6" fillId="0" borderId="27" xfId="66" applyNumberFormat="1" applyFont="1" applyFill="1" applyBorder="1" applyAlignment="1" applyProtection="1">
      <alignment horizontal="righ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172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0" fontId="30" fillId="0" borderId="30" xfId="66" applyFont="1" applyFill="1" applyBorder="1" applyAlignment="1" applyProtection="1">
      <alignment horizontal="center" vertical="center" wrapText="1"/>
      <protection/>
    </xf>
    <xf numFmtId="0" fontId="30" fillId="0" borderId="20" xfId="60" applyFont="1" applyFill="1" applyBorder="1" applyAlignment="1" applyProtection="1">
      <alignment horizontal="left" vertical="center" wrapText="1"/>
      <protection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6" fillId="0" borderId="31" xfId="66" applyFont="1" applyFill="1" applyBorder="1" applyAlignment="1" applyProtection="1">
      <alignment horizontal="center" vertical="center" wrapText="1"/>
      <protection/>
    </xf>
    <xf numFmtId="0" fontId="30" fillId="0" borderId="29" xfId="66" applyFont="1" applyFill="1" applyBorder="1" applyAlignment="1" applyProtection="1">
      <alignment horizontal="left" vertical="center" wrapText="1"/>
      <protection/>
    </xf>
    <xf numFmtId="0" fontId="30" fillId="0" borderId="20" xfId="60" applyFont="1" applyFill="1" applyBorder="1" applyAlignment="1" applyProtection="1">
      <alignment horizontal="center" vertical="center" wrapText="1"/>
      <protection/>
    </xf>
    <xf numFmtId="0" fontId="9" fillId="0" borderId="32" xfId="66" applyFont="1" applyFill="1" applyBorder="1" applyAlignment="1" applyProtection="1">
      <alignment horizontal="left" vertical="center" wrapText="1"/>
      <protection/>
    </xf>
    <xf numFmtId="0" fontId="10" fillId="0" borderId="10" xfId="66" applyFont="1" applyFill="1" applyBorder="1" applyAlignment="1" applyProtection="1">
      <alignment horizontal="center" vertical="center"/>
      <protection/>
    </xf>
    <xf numFmtId="0" fontId="6" fillId="0" borderId="20" xfId="60" applyFont="1" applyFill="1" applyBorder="1" applyAlignment="1" applyProtection="1">
      <alignment horizontal="left" vertical="center" wrapText="1"/>
      <protection/>
    </xf>
    <xf numFmtId="0" fontId="36" fillId="0" borderId="0" xfId="66" applyFont="1" applyFill="1" applyAlignment="1" applyProtection="1">
      <alignment vertical="center"/>
      <protection/>
    </xf>
    <xf numFmtId="0" fontId="20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 applyProtection="1">
      <alignment horizontal="right" vertical="center"/>
      <protection/>
    </xf>
    <xf numFmtId="0" fontId="38" fillId="0" borderId="0" xfId="66" applyFont="1" applyFill="1" applyAlignment="1">
      <alignment/>
      <protection/>
    </xf>
    <xf numFmtId="0" fontId="31" fillId="0" borderId="20" xfId="66" applyFont="1" applyFill="1" applyBorder="1" applyAlignment="1" applyProtection="1">
      <alignment horizontal="center" vertical="center" wrapText="1"/>
      <protection/>
    </xf>
    <xf numFmtId="0" fontId="31" fillId="0" borderId="29" xfId="66" applyFont="1" applyFill="1" applyBorder="1" applyAlignment="1" applyProtection="1">
      <alignment horizontal="center" vertical="center" wrapText="1"/>
      <protection/>
    </xf>
    <xf numFmtId="0" fontId="26" fillId="0" borderId="0" xfId="66" applyFont="1" applyFill="1">
      <alignment/>
      <protection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left" vertical="center" wrapText="1"/>
      <protection/>
    </xf>
    <xf numFmtId="0" fontId="31" fillId="0" borderId="23" xfId="66" applyFont="1" applyFill="1" applyBorder="1" applyAlignment="1" applyProtection="1">
      <alignment horizontal="center" vertical="center" wrapText="1"/>
      <protection/>
    </xf>
    <xf numFmtId="172" fontId="31" fillId="0" borderId="27" xfId="66" applyNumberFormat="1" applyFont="1" applyFill="1" applyBorder="1" applyAlignment="1" applyProtection="1">
      <alignment horizontal="right" vertical="center" wrapText="1"/>
      <protection/>
    </xf>
    <xf numFmtId="172" fontId="32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31" fillId="0" borderId="29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center" vertical="center" wrapText="1"/>
      <protection/>
    </xf>
    <xf numFmtId="172" fontId="6" fillId="0" borderId="27" xfId="66" applyNumberFormat="1" applyFont="1" applyFill="1" applyBorder="1" applyAlignment="1" applyProtection="1">
      <alignment horizontal="right" vertical="center" wrapText="1"/>
      <protection/>
    </xf>
    <xf numFmtId="172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172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49" fontId="35" fillId="0" borderId="0" xfId="66" applyNumberFormat="1" applyFont="1" applyFill="1" applyAlignment="1" applyProtection="1">
      <alignment horizontal="center" vertical="center"/>
      <protection/>
    </xf>
    <xf numFmtId="0" fontId="35" fillId="0" borderId="0" xfId="66" applyFont="1" applyFill="1" applyAlignment="1" applyProtection="1">
      <alignment vertical="center"/>
      <protection/>
    </xf>
    <xf numFmtId="0" fontId="22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horizontal="center" vertical="center"/>
      <protection/>
    </xf>
    <xf numFmtId="0" fontId="30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left" vertical="center" wrapText="1"/>
      <protection/>
    </xf>
    <xf numFmtId="0" fontId="40" fillId="0" borderId="0" xfId="66" applyFont="1" applyFill="1">
      <alignment/>
      <protection/>
    </xf>
    <xf numFmtId="0" fontId="20" fillId="0" borderId="0" xfId="66" applyFont="1" applyFill="1">
      <alignment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172" fontId="6" fillId="0" borderId="10" xfId="66" applyNumberFormat="1" applyFont="1" applyFill="1" applyBorder="1" applyAlignment="1" applyProtection="1">
      <alignment horizontal="right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9" fillId="0" borderId="10" xfId="66" applyFont="1" applyFill="1" applyBorder="1" applyAlignment="1" applyProtection="1">
      <alignment horizontal="center" vertical="center" wrapText="1"/>
      <protection/>
    </xf>
    <xf numFmtId="172" fontId="6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9" fillId="0" borderId="0" xfId="66" applyFont="1" applyFill="1" applyAlignment="1" applyProtection="1">
      <alignment horizontal="center" vertical="center"/>
      <protection/>
    </xf>
    <xf numFmtId="0" fontId="39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>
      <alignment horizontal="center" vertical="center"/>
      <protection/>
    </xf>
    <xf numFmtId="0" fontId="0" fillId="0" borderId="0" xfId="60" applyFill="1" applyAlignment="1" applyProtection="1">
      <alignment horizontal="left"/>
      <protection/>
    </xf>
    <xf numFmtId="0" fontId="0" fillId="0" borderId="0" xfId="60" applyFill="1" applyAlignment="1" applyProtection="1">
      <alignment horizontal="center" vertical="center" wrapText="1"/>
      <protection/>
    </xf>
    <xf numFmtId="0" fontId="0" fillId="0" borderId="0" xfId="60" applyFill="1" applyProtection="1">
      <alignment/>
      <protection/>
    </xf>
    <xf numFmtId="0" fontId="0" fillId="0" borderId="0" xfId="60" applyProtection="1">
      <alignment/>
      <protection/>
    </xf>
    <xf numFmtId="0" fontId="10" fillId="0" borderId="0" xfId="60" applyFont="1" applyFill="1" applyAlignment="1" applyProtection="1">
      <alignment horizontal="right"/>
      <protection/>
    </xf>
    <xf numFmtId="3" fontId="41" fillId="0" borderId="0" xfId="60" applyNumberFormat="1" applyFont="1" applyFill="1" applyAlignment="1" applyProtection="1">
      <alignment/>
      <protection/>
    </xf>
    <xf numFmtId="0" fontId="10" fillId="0" borderId="0" xfId="60" applyFont="1" applyFill="1" applyAlignment="1" applyProtection="1">
      <alignment horizontal="left"/>
      <protection/>
    </xf>
    <xf numFmtId="0" fontId="0" fillId="0" borderId="0" xfId="60" applyFill="1" applyAlignment="1" applyProtection="1">
      <alignment horizontal="left" vertical="center" wrapText="1"/>
      <protection/>
    </xf>
    <xf numFmtId="0" fontId="0" fillId="0" borderId="0" xfId="60" applyFill="1" applyAlignment="1" applyProtection="1">
      <alignment horizontal="right"/>
      <protection/>
    </xf>
    <xf numFmtId="0" fontId="26" fillId="0" borderId="33" xfId="61" applyFont="1" applyFill="1" applyBorder="1" applyAlignment="1" applyProtection="1">
      <alignment horizontal="center" vertical="center" wrapText="1"/>
      <protection/>
    </xf>
    <xf numFmtId="0" fontId="26" fillId="0" borderId="34" xfId="61" applyFont="1" applyFill="1" applyBorder="1" applyAlignment="1" applyProtection="1">
      <alignment horizontal="center" vertical="center" wrapText="1"/>
      <protection/>
    </xf>
    <xf numFmtId="3" fontId="26" fillId="0" borderId="34" xfId="61" applyNumberFormat="1" applyFont="1" applyFill="1" applyBorder="1" applyAlignment="1" applyProtection="1">
      <alignment horizontal="center" vertical="center" wrapText="1"/>
      <protection/>
    </xf>
    <xf numFmtId="3" fontId="26" fillId="0" borderId="35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Font="1" applyFill="1" applyProtection="1">
      <alignment/>
      <protection/>
    </xf>
    <xf numFmtId="0" fontId="42" fillId="0" borderId="36" xfId="61" applyNumberFormat="1" applyFont="1" applyFill="1" applyBorder="1" applyAlignment="1" applyProtection="1">
      <alignment horizontal="center" vertical="center" wrapText="1"/>
      <protection/>
    </xf>
    <xf numFmtId="0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37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NumberFormat="1" applyFont="1" applyFill="1" applyAlignment="1" applyProtection="1">
      <alignment horizontal="center"/>
      <protection/>
    </xf>
    <xf numFmtId="0" fontId="26" fillId="0" borderId="11" xfId="69" applyFont="1" applyFill="1" applyBorder="1" applyAlignment="1" applyProtection="1">
      <alignment horizontal="right" vertical="center"/>
      <protection/>
    </xf>
    <xf numFmtId="49" fontId="26" fillId="0" borderId="10" xfId="69" applyNumberFormat="1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lef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/>
    </xf>
    <xf numFmtId="3" fontId="26" fillId="0" borderId="12" xfId="69" applyNumberFormat="1" applyFont="1" applyFill="1" applyBorder="1" applyAlignment="1" applyProtection="1">
      <alignment horizontal="right" vertical="center" wrapText="1"/>
      <protection/>
    </xf>
    <xf numFmtId="0" fontId="26" fillId="0" borderId="0" xfId="69" applyFont="1" applyFill="1" applyProtection="1">
      <alignment/>
      <protection/>
    </xf>
    <xf numFmtId="0" fontId="22" fillId="0" borderId="11" xfId="69" applyFont="1" applyFill="1" applyBorder="1" applyAlignment="1" applyProtection="1">
      <alignment horizontal="right" vertical="center"/>
      <protection/>
    </xf>
    <xf numFmtId="49" fontId="22" fillId="0" borderId="10" xfId="69" applyNumberFormat="1" applyFont="1" applyFill="1" applyBorder="1" applyAlignment="1" applyProtection="1">
      <alignment horizontal="center" vertical="center"/>
      <protection/>
    </xf>
    <xf numFmtId="3" fontId="22" fillId="0" borderId="10" xfId="69" applyNumberFormat="1" applyFont="1" applyFill="1" applyBorder="1" applyAlignment="1" applyProtection="1">
      <alignment horizontal="left" vertical="center" wrapText="1"/>
      <protection/>
    </xf>
    <xf numFmtId="3" fontId="0" fillId="0" borderId="10" xfId="68" applyNumberFormat="1" applyFont="1" applyFill="1" applyBorder="1" applyAlignment="1" applyProtection="1">
      <alignment horizontal="right" vertical="center" wrapText="1"/>
      <protection/>
    </xf>
    <xf numFmtId="3" fontId="22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69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69" applyFont="1" applyFill="1" applyProtection="1">
      <alignment/>
      <protection/>
    </xf>
    <xf numFmtId="3" fontId="22" fillId="0" borderId="12" xfId="69" applyNumberFormat="1" applyFont="1" applyFill="1" applyBorder="1" applyAlignment="1" applyProtection="1">
      <alignment horizontal="right" vertical="center"/>
      <protection locked="0"/>
    </xf>
    <xf numFmtId="3" fontId="10" fillId="0" borderId="10" xfId="68" applyNumberFormat="1" applyFont="1" applyFill="1" applyBorder="1" applyAlignment="1" applyProtection="1">
      <alignment horizontal="righ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6" fillId="0" borderId="12" xfId="69" applyNumberFormat="1" applyFont="1" applyFill="1" applyBorder="1" applyAlignment="1" applyProtection="1">
      <alignment horizontal="right" vertical="center"/>
      <protection locked="0"/>
    </xf>
    <xf numFmtId="3" fontId="22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1" xfId="69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right" vertical="center"/>
      <protection/>
    </xf>
    <xf numFmtId="3" fontId="26" fillId="0" borderId="12" xfId="69" applyNumberFormat="1" applyFont="1" applyFill="1" applyBorder="1" applyAlignment="1" applyProtection="1">
      <alignment horizontal="right" vertical="center"/>
      <protection/>
    </xf>
    <xf numFmtId="3" fontId="22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9" xfId="69" applyFont="1" applyFill="1" applyBorder="1" applyAlignment="1" applyProtection="1">
      <alignment horizontal="center" vertical="center"/>
      <protection/>
    </xf>
    <xf numFmtId="49" fontId="26" fillId="0" borderId="13" xfId="69" applyNumberFormat="1" applyFont="1" applyFill="1" applyBorder="1" applyAlignment="1" applyProtection="1">
      <alignment horizontal="center" vertical="center"/>
      <protection/>
    </xf>
    <xf numFmtId="3" fontId="26" fillId="0" borderId="13" xfId="69" applyNumberFormat="1" applyFont="1" applyFill="1" applyBorder="1" applyAlignment="1" applyProtection="1">
      <alignment horizontal="left" vertical="center" wrapText="1"/>
      <protection/>
    </xf>
    <xf numFmtId="3" fontId="26" fillId="0" borderId="13" xfId="69" applyNumberFormat="1" applyFont="1" applyFill="1" applyBorder="1" applyAlignment="1" applyProtection="1">
      <alignment horizontal="right" vertical="center"/>
      <protection/>
    </xf>
    <xf numFmtId="3" fontId="26" fillId="0" borderId="14" xfId="69" applyNumberFormat="1" applyFont="1" applyFill="1" applyBorder="1" applyAlignment="1" applyProtection="1">
      <alignment horizontal="right" vertical="center"/>
      <protection/>
    </xf>
    <xf numFmtId="0" fontId="26" fillId="0" borderId="0" xfId="69" applyFont="1" applyFill="1" applyBorder="1" applyAlignment="1" applyProtection="1">
      <alignment horizontal="center" vertical="center"/>
      <protection/>
    </xf>
    <xf numFmtId="49" fontId="26" fillId="0" borderId="0" xfId="69" applyNumberFormat="1" applyFont="1" applyFill="1" applyBorder="1" applyAlignment="1" applyProtection="1">
      <alignment horizontal="center" vertical="center"/>
      <protection/>
    </xf>
    <xf numFmtId="3" fontId="26" fillId="0" borderId="0" xfId="69" applyNumberFormat="1" applyFont="1" applyFill="1" applyBorder="1" applyAlignment="1" applyProtection="1">
      <alignment horizontal="left" vertical="center"/>
      <protection/>
    </xf>
    <xf numFmtId="3" fontId="26" fillId="0" borderId="0" xfId="69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0" fontId="0" fillId="0" borderId="0" xfId="60" applyFont="1" applyProtection="1">
      <alignment/>
      <protection/>
    </xf>
    <xf numFmtId="0" fontId="26" fillId="0" borderId="33" xfId="60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3" fontId="26" fillId="0" borderId="35" xfId="60" applyNumberFormat="1" applyFont="1" applyFill="1" applyBorder="1" applyAlignment="1" applyProtection="1">
      <alignment horizontal="center" vertical="center" wrapText="1"/>
      <protection/>
    </xf>
    <xf numFmtId="0" fontId="43" fillId="0" borderId="38" xfId="60" applyNumberFormat="1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3" fontId="43" fillId="0" borderId="17" xfId="60" applyNumberFormat="1" applyFont="1" applyFill="1" applyBorder="1" applyAlignment="1" applyProtection="1">
      <alignment horizontal="center" vertical="center" wrapText="1"/>
      <protection/>
    </xf>
    <xf numFmtId="0" fontId="0" fillId="0" borderId="0" xfId="60" applyAlignment="1" applyProtection="1">
      <alignment horizontal="right"/>
      <protection/>
    </xf>
    <xf numFmtId="0" fontId="26" fillId="0" borderId="11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center" vertical="center" wrapText="1"/>
      <protection/>
    </xf>
    <xf numFmtId="3" fontId="26" fillId="0" borderId="12" xfId="60" applyNumberFormat="1" applyFont="1" applyFill="1" applyBorder="1" applyAlignment="1" applyProtection="1">
      <alignment horizontal="right" vertical="center" wrapText="1"/>
      <protection/>
    </xf>
    <xf numFmtId="0" fontId="22" fillId="0" borderId="11" xfId="68" applyFont="1" applyFill="1" applyBorder="1" applyAlignment="1" applyProtection="1">
      <alignment horizontal="center" vertical="center"/>
      <protection/>
    </xf>
    <xf numFmtId="49" fontId="22" fillId="0" borderId="10" xfId="68" applyNumberFormat="1" applyFont="1" applyFill="1" applyBorder="1" applyAlignment="1" applyProtection="1">
      <alignment horizontal="center" vertical="center"/>
      <protection/>
    </xf>
    <xf numFmtId="3" fontId="22" fillId="0" borderId="12" xfId="68" applyNumberFormat="1" applyFont="1" applyFill="1" applyBorder="1" applyAlignment="1" applyProtection="1">
      <alignment horizontal="right" vertical="center"/>
      <protection locked="0"/>
    </xf>
    <xf numFmtId="0" fontId="22" fillId="0" borderId="19" xfId="68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3" fontId="22" fillId="0" borderId="14" xfId="68" applyNumberFormat="1" applyFont="1" applyFill="1" applyBorder="1" applyAlignment="1" applyProtection="1">
      <alignment horizontal="right" vertical="center"/>
      <protection locked="0"/>
    </xf>
    <xf numFmtId="0" fontId="22" fillId="0" borderId="0" xfId="68" applyFont="1" applyFill="1" applyBorder="1" applyAlignment="1" applyProtection="1">
      <alignment horizontal="center" vertical="center"/>
      <protection/>
    </xf>
    <xf numFmtId="49" fontId="22" fillId="0" borderId="0" xfId="68" applyNumberFormat="1" applyFont="1" applyFill="1" applyBorder="1" applyAlignment="1" applyProtection="1">
      <alignment horizontal="center" vertical="center"/>
      <protection/>
    </xf>
    <xf numFmtId="3" fontId="22" fillId="0" borderId="0" xfId="68" applyNumberFormat="1" applyFont="1" applyFill="1" applyBorder="1" applyAlignment="1" applyProtection="1">
      <alignment horizontal="left" vertical="center" wrapText="1"/>
      <protection/>
    </xf>
    <xf numFmtId="0" fontId="22" fillId="0" borderId="0" xfId="68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center"/>
      <protection/>
    </xf>
    <xf numFmtId="0" fontId="22" fillId="0" borderId="0" xfId="60" applyFont="1" applyFill="1" applyProtection="1">
      <alignment/>
      <protection/>
    </xf>
    <xf numFmtId="3" fontId="22" fillId="0" borderId="0" xfId="60" applyNumberFormat="1" applyFont="1" applyFill="1" applyBorder="1" applyAlignment="1" applyProtection="1">
      <alignment/>
      <protection/>
    </xf>
    <xf numFmtId="3" fontId="22" fillId="0" borderId="0" xfId="60" applyNumberFormat="1" applyFont="1" applyFill="1" applyAlignment="1" applyProtection="1">
      <alignment/>
      <protection/>
    </xf>
    <xf numFmtId="3" fontId="41" fillId="0" borderId="0" xfId="60" applyNumberFormat="1" applyFont="1" applyFill="1" applyAlignment="1" applyProtection="1">
      <alignment horizontal="left"/>
      <protection/>
    </xf>
    <xf numFmtId="3" fontId="22" fillId="0" borderId="0" xfId="60" applyNumberFormat="1" applyFont="1" applyFill="1" applyProtection="1">
      <alignment/>
      <protection/>
    </xf>
    <xf numFmtId="0" fontId="26" fillId="0" borderId="39" xfId="60" applyFont="1" applyFill="1" applyBorder="1" applyAlignment="1" applyProtection="1">
      <alignment horizontal="center" vertical="center" wrapText="1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3" fontId="43" fillId="0" borderId="16" xfId="60" applyNumberFormat="1" applyFont="1" applyFill="1" applyBorder="1" applyAlignment="1" applyProtection="1">
      <alignment horizontal="center" vertical="center"/>
      <protection/>
    </xf>
    <xf numFmtId="0" fontId="43" fillId="0" borderId="17" xfId="60" applyFont="1" applyFill="1" applyBorder="1" applyAlignment="1" applyProtection="1">
      <alignment horizontal="center" vertical="center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6" fillId="0" borderId="10" xfId="60" applyNumberFormat="1" applyFont="1" applyFill="1" applyBorder="1" applyAlignment="1" applyProtection="1">
      <alignment horizontal="right"/>
      <protection/>
    </xf>
    <xf numFmtId="3" fontId="26" fillId="0" borderId="12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Protection="1">
      <alignment/>
      <protection locked="0"/>
    </xf>
    <xf numFmtId="3" fontId="26" fillId="0" borderId="13" xfId="60" applyNumberFormat="1" applyFont="1" applyFill="1" applyBorder="1" applyAlignment="1" applyProtection="1">
      <alignment horizontal="right"/>
      <protection/>
    </xf>
    <xf numFmtId="3" fontId="26" fillId="0" borderId="14" xfId="60" applyNumberFormat="1" applyFont="1" applyFill="1" applyBorder="1" applyAlignment="1" applyProtection="1">
      <alignment horizontal="right"/>
      <protection locked="0"/>
    </xf>
    <xf numFmtId="0" fontId="44" fillId="0" borderId="0" xfId="60" applyFont="1">
      <alignment/>
      <protection/>
    </xf>
    <xf numFmtId="0" fontId="0" fillId="0" borderId="0" xfId="60">
      <alignment/>
      <protection/>
    </xf>
    <xf numFmtId="0" fontId="0" fillId="0" borderId="0" xfId="60" applyFont="1">
      <alignment/>
      <protection/>
    </xf>
    <xf numFmtId="0" fontId="24" fillId="0" borderId="0" xfId="65" applyFont="1" applyAlignment="1" applyProtection="1">
      <alignment horizontal="left"/>
      <protection/>
    </xf>
    <xf numFmtId="0" fontId="24" fillId="0" borderId="0" xfId="65" applyFont="1" applyProtection="1">
      <alignment/>
      <protection/>
    </xf>
    <xf numFmtId="172" fontId="45" fillId="0" borderId="0" xfId="65" applyNumberFormat="1" applyFont="1" applyAlignment="1" applyProtection="1">
      <alignment horizontal="left" vertical="center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0" fillId="0" borderId="0" xfId="64" applyFill="1" applyAlignment="1">
      <alignment horizontal="left"/>
      <protection/>
    </xf>
    <xf numFmtId="0" fontId="0" fillId="0" borderId="0" xfId="64" applyFill="1" applyAlignment="1">
      <alignment horizontal="center" vertical="center" wrapText="1"/>
      <protection/>
    </xf>
    <xf numFmtId="0" fontId="0" fillId="0" borderId="0" xfId="64" applyFill="1">
      <alignment/>
      <protection/>
    </xf>
    <xf numFmtId="0" fontId="0" fillId="0" borderId="0" xfId="64">
      <alignment/>
      <protection/>
    </xf>
    <xf numFmtId="0" fontId="46" fillId="0" borderId="0" xfId="64" applyFont="1" applyFill="1" applyAlignment="1">
      <alignment horizontal="right"/>
      <protection/>
    </xf>
    <xf numFmtId="0" fontId="0" fillId="0" borderId="0" xfId="64" applyFill="1" applyAlignment="1" applyProtection="1">
      <alignment horizontal="left" vertical="center" wrapText="1"/>
      <protection/>
    </xf>
    <xf numFmtId="0" fontId="0" fillId="0" borderId="0" xfId="64" applyFill="1" applyProtection="1">
      <alignment/>
      <protection/>
    </xf>
    <xf numFmtId="0" fontId="0" fillId="0" borderId="0" xfId="64" applyFill="1" applyAlignment="1">
      <alignment horizontal="right"/>
      <protection/>
    </xf>
    <xf numFmtId="49" fontId="26" fillId="0" borderId="40" xfId="64" applyNumberFormat="1" applyFont="1" applyFill="1" applyBorder="1" applyAlignment="1" applyProtection="1">
      <alignment horizontal="center" vertical="center" wrapText="1"/>
      <protection/>
    </xf>
    <xf numFmtId="0" fontId="26" fillId="0" borderId="40" xfId="64" applyFont="1" applyFill="1" applyBorder="1" applyAlignment="1" applyProtection="1">
      <alignment horizontal="center" vertical="center" wrapText="1"/>
      <protection/>
    </xf>
    <xf numFmtId="49" fontId="43" fillId="0" borderId="38" xfId="64" applyNumberFormat="1" applyFont="1" applyFill="1" applyBorder="1" applyAlignment="1" applyProtection="1">
      <alignment horizontal="center" vertical="center" wrapText="1"/>
      <protection/>
    </xf>
    <xf numFmtId="0" fontId="43" fillId="0" borderId="16" xfId="64" applyNumberFormat="1" applyFont="1" applyFill="1" applyBorder="1" applyAlignment="1" applyProtection="1">
      <alignment horizontal="center" vertical="center" wrapText="1"/>
      <protection/>
    </xf>
    <xf numFmtId="3" fontId="43" fillId="0" borderId="16" xfId="64" applyNumberFormat="1" applyFont="1" applyFill="1" applyBorder="1" applyAlignment="1" applyProtection="1">
      <alignment horizontal="center" vertical="center" wrapText="1"/>
      <protection/>
    </xf>
    <xf numFmtId="49" fontId="26" fillId="0" borderId="11" xfId="64" applyNumberFormat="1" applyFont="1" applyFill="1" applyBorder="1" applyAlignment="1" applyProtection="1">
      <alignment horizontal="center" vertical="center"/>
      <protection/>
    </xf>
    <xf numFmtId="49" fontId="26" fillId="0" borderId="10" xfId="64" applyNumberFormat="1" applyFont="1" applyFill="1" applyBorder="1" applyAlignment="1" applyProtection="1">
      <alignment horizontal="center" vertical="center"/>
      <protection/>
    </xf>
    <xf numFmtId="3" fontId="26" fillId="0" borderId="10" xfId="64" applyNumberFormat="1" applyFont="1" applyFill="1" applyBorder="1" applyAlignment="1" applyProtection="1">
      <alignment horizontal="left" vertical="center" wrapText="1"/>
      <protection/>
    </xf>
    <xf numFmtId="172" fontId="26" fillId="0" borderId="10" xfId="64" applyNumberFormat="1" applyFont="1" applyFill="1" applyBorder="1" applyAlignment="1" applyProtection="1">
      <alignment horizontal="right" vertical="center" wrapText="1"/>
      <protection/>
    </xf>
    <xf numFmtId="49" fontId="26" fillId="0" borderId="11" xfId="68" applyNumberFormat="1" applyFont="1" applyFill="1" applyBorder="1" applyAlignment="1" applyProtection="1">
      <alignment horizontal="center" vertical="center"/>
      <protection/>
    </xf>
    <xf numFmtId="49" fontId="26" fillId="0" borderId="10" xfId="68" applyNumberFormat="1" applyFont="1" applyFill="1" applyBorder="1" applyAlignment="1" applyProtection="1">
      <alignment horizontal="center" vertical="center"/>
      <protection/>
    </xf>
    <xf numFmtId="3" fontId="26" fillId="0" borderId="10" xfId="68" applyNumberFormat="1" applyFont="1" applyFill="1" applyBorder="1" applyAlignment="1" applyProtection="1">
      <alignment horizontal="left" vertical="center" wrapText="1"/>
      <protection/>
    </xf>
    <xf numFmtId="172" fontId="26" fillId="0" borderId="10" xfId="68" applyNumberFormat="1" applyFont="1" applyFill="1" applyBorder="1" applyAlignment="1" applyProtection="1">
      <alignment horizontal="right" vertical="center"/>
      <protection locked="0"/>
    </xf>
    <xf numFmtId="172" fontId="26" fillId="0" borderId="10" xfId="68" applyNumberFormat="1" applyFont="1" applyFill="1" applyBorder="1" applyAlignment="1" applyProtection="1">
      <alignment horizontal="right" vertical="center"/>
      <protection/>
    </xf>
    <xf numFmtId="49" fontId="22" fillId="0" borderId="11" xfId="68" applyNumberFormat="1" applyFont="1" applyFill="1" applyBorder="1" applyAlignment="1" applyProtection="1">
      <alignment horizontal="center" vertical="center"/>
      <protection/>
    </xf>
    <xf numFmtId="172" fontId="22" fillId="0" borderId="10" xfId="68" applyNumberFormat="1" applyFont="1" applyFill="1" applyBorder="1" applyAlignment="1" applyProtection="1">
      <alignment horizontal="right" vertical="center"/>
      <protection locked="0"/>
    </xf>
    <xf numFmtId="0" fontId="22" fillId="0" borderId="10" xfId="68" applyFont="1" applyFill="1" applyBorder="1" applyAlignment="1" applyProtection="1">
      <alignment vertical="center" wrapText="1"/>
      <protection/>
    </xf>
    <xf numFmtId="172" fontId="22" fillId="0" borderId="10" xfId="68" applyNumberFormat="1" applyFont="1" applyFill="1" applyBorder="1" applyAlignment="1" applyProtection="1">
      <alignment horizontal="right" vertical="center"/>
      <protection/>
    </xf>
    <xf numFmtId="172" fontId="22" fillId="0" borderId="10" xfId="68" applyNumberFormat="1" applyFont="1" applyFill="1" applyBorder="1" applyAlignment="1" applyProtection="1">
      <alignment horizontal="right" vertical="center" wrapText="1"/>
      <protection locked="0"/>
    </xf>
    <xf numFmtId="49" fontId="47" fillId="0" borderId="11" xfId="68" applyNumberFormat="1" applyFont="1" applyFill="1" applyBorder="1" applyAlignment="1" applyProtection="1">
      <alignment horizontal="center" vertical="center"/>
      <protection/>
    </xf>
    <xf numFmtId="49" fontId="22" fillId="0" borderId="19" xfId="68" applyNumberFormat="1" applyFont="1" applyFill="1" applyBorder="1" applyAlignment="1" applyProtection="1">
      <alignment horizontal="center" vertical="center"/>
      <protection/>
    </xf>
    <xf numFmtId="49" fontId="26" fillId="0" borderId="13" xfId="68" applyNumberFormat="1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left" vertical="center" wrapText="1"/>
      <protection/>
    </xf>
    <xf numFmtId="172" fontId="22" fillId="0" borderId="13" xfId="68" applyNumberFormat="1" applyFont="1" applyFill="1" applyBorder="1" applyAlignment="1" applyProtection="1">
      <alignment horizontal="right" vertical="center"/>
      <protection locked="0"/>
    </xf>
    <xf numFmtId="0" fontId="0" fillId="0" borderId="0" xfId="64" applyFont="1">
      <alignment/>
      <protection/>
    </xf>
    <xf numFmtId="0" fontId="14" fillId="42" borderId="23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3" fillId="33" borderId="0" xfId="0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vertical="center"/>
      <protection locked="0"/>
    </xf>
    <xf numFmtId="49" fontId="0" fillId="0" borderId="27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66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32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34" fillId="0" borderId="23" xfId="66" applyFont="1" applyFill="1" applyBorder="1" applyAlignment="1">
      <alignment horizontal="left" vertical="center" wrapText="1"/>
      <protection/>
    </xf>
    <xf numFmtId="0" fontId="34" fillId="0" borderId="25" xfId="66" applyFont="1" applyFill="1" applyBorder="1" applyAlignment="1">
      <alignment horizontal="left" vertical="center" wrapText="1"/>
      <protection/>
    </xf>
    <xf numFmtId="0" fontId="34" fillId="0" borderId="27" xfId="66" applyFont="1" applyFill="1" applyBorder="1" applyAlignment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1" fillId="0" borderId="23" xfId="66" applyFont="1" applyFill="1" applyBorder="1" applyAlignment="1" applyProtection="1">
      <alignment horizontal="left" vertical="center" wrapText="1"/>
      <protection/>
    </xf>
    <xf numFmtId="0" fontId="31" fillId="0" borderId="25" xfId="66" applyFont="1" applyFill="1" applyBorder="1" applyAlignment="1" applyProtection="1">
      <alignment horizontal="left" vertical="center" wrapText="1"/>
      <protection/>
    </xf>
    <xf numFmtId="0" fontId="31" fillId="0" borderId="27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left" vertical="center" wrapText="1"/>
      <protection/>
    </xf>
    <xf numFmtId="0" fontId="32" fillId="0" borderId="25" xfId="66" applyFont="1" applyFill="1" applyBorder="1" applyAlignment="1" applyProtection="1">
      <alignment horizontal="left" vertical="center" wrapText="1"/>
      <protection/>
    </xf>
    <xf numFmtId="0" fontId="32" fillId="0" borderId="27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5" fillId="0" borderId="0" xfId="66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37" fillId="0" borderId="0" xfId="66" applyFont="1" applyFill="1" applyAlignment="1" applyProtection="1">
      <alignment horizontal="center" vertical="center"/>
      <protection/>
    </xf>
    <xf numFmtId="0" fontId="31" fillId="0" borderId="0" xfId="66" applyFont="1" applyFill="1" applyAlignment="1" applyProtection="1">
      <alignment horizontal="center" vertical="center"/>
      <protection/>
    </xf>
    <xf numFmtId="0" fontId="22" fillId="0" borderId="10" xfId="66" applyFont="1" applyFill="1" applyBorder="1" applyAlignment="1" applyProtection="1">
      <alignment vertical="center"/>
      <protection/>
    </xf>
    <xf numFmtId="0" fontId="31" fillId="0" borderId="0" xfId="60" applyFont="1" applyFill="1" applyAlignment="1" applyProtection="1">
      <alignment horizontal="center" vertical="center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7" xfId="66" applyFont="1" applyFill="1" applyBorder="1" applyAlignment="1" applyProtection="1">
      <alignment horizontal="center" vertical="center" wrapText="1"/>
      <protection/>
    </xf>
    <xf numFmtId="0" fontId="9" fillId="0" borderId="10" xfId="65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10" xfId="65" applyFont="1" applyBorder="1" applyAlignment="1" applyProtection="1">
      <alignment horizontal="center" vertical="center" wrapText="1"/>
      <protection/>
    </xf>
    <xf numFmtId="0" fontId="9" fillId="0" borderId="11" xfId="65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0" fontId="9" fillId="0" borderId="3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3" fontId="41" fillId="0" borderId="0" xfId="60" applyNumberFormat="1" applyFont="1" applyFill="1" applyAlignment="1" applyProtection="1">
      <alignment horizontal="center" wrapText="1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3" fontId="26" fillId="0" borderId="41" xfId="60" applyNumberFormat="1" applyFont="1" applyFill="1" applyBorder="1" applyAlignment="1" applyProtection="1">
      <alignment horizontal="center" vertical="center" wrapText="1"/>
      <protection/>
    </xf>
    <xf numFmtId="3" fontId="26" fillId="0" borderId="42" xfId="60" applyNumberFormat="1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left" vertical="center" wrapText="1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43" fillId="0" borderId="38" xfId="60" applyFont="1" applyFill="1" applyBorder="1" applyAlignment="1" applyProtection="1">
      <alignment horizontal="center" vertical="center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14" fontId="22" fillId="0" borderId="11" xfId="60" applyNumberFormat="1" applyFont="1" applyFill="1" applyBorder="1" applyAlignment="1" applyProtection="1">
      <alignment horizontal="center"/>
      <protection/>
    </xf>
    <xf numFmtId="0" fontId="22" fillId="0" borderId="10" xfId="60" applyFont="1" applyFill="1" applyBorder="1" applyAlignment="1" applyProtection="1">
      <alignment horizontal="center"/>
      <protection/>
    </xf>
    <xf numFmtId="0" fontId="22" fillId="0" borderId="19" xfId="60" applyFont="1" applyFill="1" applyBorder="1" applyAlignment="1" applyProtection="1">
      <alignment horizontal="center"/>
      <protection/>
    </xf>
    <xf numFmtId="0" fontId="22" fillId="0" borderId="13" xfId="60" applyFont="1" applyFill="1" applyBorder="1" applyAlignment="1" applyProtection="1">
      <alignment horizontal="center"/>
      <protection/>
    </xf>
    <xf numFmtId="3" fontId="22" fillId="0" borderId="13" xfId="68" applyNumberFormat="1" applyFont="1" applyFill="1" applyBorder="1" applyAlignment="1" applyProtection="1">
      <alignment horizontal="left" vertical="center" wrapText="1"/>
      <protection/>
    </xf>
    <xf numFmtId="0" fontId="26" fillId="0" borderId="43" xfId="60" applyFont="1" applyFill="1" applyBorder="1" applyAlignment="1" applyProtection="1">
      <alignment horizontal="center" vertical="center"/>
      <protection/>
    </xf>
    <xf numFmtId="0" fontId="26" fillId="0" borderId="44" xfId="60" applyFont="1" applyFill="1" applyBorder="1" applyAlignment="1" applyProtection="1">
      <alignment horizontal="center" vertical="center"/>
      <protection/>
    </xf>
    <xf numFmtId="0" fontId="26" fillId="0" borderId="45" xfId="60" applyFont="1" applyFill="1" applyBorder="1" applyAlignment="1" applyProtection="1">
      <alignment horizontal="center" vertical="center"/>
      <protection/>
    </xf>
    <xf numFmtId="0" fontId="26" fillId="0" borderId="39" xfId="60" applyFont="1" applyFill="1" applyBorder="1" applyAlignment="1" applyProtection="1">
      <alignment horizontal="center" vertical="center"/>
      <protection/>
    </xf>
    <xf numFmtId="0" fontId="26" fillId="0" borderId="34" xfId="60" applyFont="1" applyFill="1" applyBorder="1" applyAlignment="1" applyProtection="1">
      <alignment horizontal="center" vertical="center"/>
      <protection/>
    </xf>
    <xf numFmtId="3" fontId="41" fillId="0" borderId="0" xfId="64" applyNumberFormat="1" applyFont="1" applyFill="1" applyAlignment="1" applyProtection="1">
      <alignment horizontal="center"/>
      <protection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0" fontId="9" fillId="0" borderId="12" xfId="66" applyFont="1" applyBorder="1" applyAlignment="1" applyProtection="1">
      <alignment horizontal="center" vertical="center" wrapText="1"/>
      <protection/>
    </xf>
    <xf numFmtId="0" fontId="9" fillId="0" borderId="10" xfId="66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vertical="center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0" fillId="0" borderId="12" xfId="59" applyFont="1" applyBorder="1" applyAlignment="1">
      <alignment vertical="center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0" fillId="0" borderId="18" xfId="59" applyFont="1" applyBorder="1" applyAlignment="1" applyProtection="1">
      <alignment vertical="center"/>
      <protection/>
    </xf>
    <xf numFmtId="0" fontId="9" fillId="0" borderId="18" xfId="66" applyFont="1" applyBorder="1" applyAlignment="1" applyProtection="1">
      <alignment horizontal="center" vertical="center" wrapText="1"/>
      <protection/>
    </xf>
    <xf numFmtId="0" fontId="9" fillId="0" borderId="38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vertical="center"/>
      <protection/>
    </xf>
    <xf numFmtId="0" fontId="9" fillId="0" borderId="17" xfId="59" applyFont="1" applyBorder="1" applyAlignment="1">
      <alignment horizontal="center" vertical="center" wrapText="1"/>
      <protection/>
    </xf>
    <xf numFmtId="0" fontId="9" fillId="0" borderId="11" xfId="66" applyFont="1" applyBorder="1" applyAlignment="1" applyProtection="1">
      <alignment horizontal="center" vertical="center" wrapText="1"/>
      <protection/>
    </xf>
    <xf numFmtId="0" fontId="9" fillId="0" borderId="48" xfId="59" applyFont="1" applyBorder="1" applyAlignment="1">
      <alignment horizontal="center" vertical="center" wrapText="1"/>
      <protection/>
    </xf>
    <xf numFmtId="0" fontId="9" fillId="0" borderId="23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5" fillId="0" borderId="0" xfId="55" applyFont="1" applyFill="1" applyAlignment="1" applyProtection="1">
      <alignment horizontal="center" wrapText="1"/>
      <protection/>
    </xf>
    <xf numFmtId="0" fontId="0" fillId="0" borderId="0" xfId="55" applyAlignment="1" applyProtection="1">
      <alignment horizontal="left" wrapText="1"/>
      <protection/>
    </xf>
    <xf numFmtId="0" fontId="15" fillId="0" borderId="0" xfId="55" applyFont="1" applyFill="1" applyAlignment="1" applyProtection="1">
      <alignment horizontal="center"/>
      <protection/>
    </xf>
    <xf numFmtId="49" fontId="10" fillId="37" borderId="24" xfId="0" applyNumberFormat="1" applyFont="1" applyFill="1" applyBorder="1" applyAlignment="1">
      <alignment horizontal="center" vertical="center" wrapText="1"/>
    </xf>
    <xf numFmtId="49" fontId="10" fillId="37" borderId="0" xfId="0" applyNumberFormat="1" applyFont="1" applyFill="1" applyBorder="1" applyAlignment="1">
      <alignment horizontal="center" vertical="center" wrapText="1"/>
    </xf>
    <xf numFmtId="0" fontId="81" fillId="19" borderId="23" xfId="0" applyFont="1" applyFill="1" applyBorder="1" applyAlignment="1">
      <alignment horizontal="center"/>
    </xf>
    <xf numFmtId="0" fontId="81" fillId="19" borderId="25" xfId="0" applyFont="1" applyFill="1" applyBorder="1" applyAlignment="1">
      <alignment horizontal="center"/>
    </xf>
    <xf numFmtId="0" fontId="81" fillId="11" borderId="23" xfId="0" applyFont="1" applyFill="1" applyBorder="1" applyAlignment="1">
      <alignment horizontal="center"/>
    </xf>
    <xf numFmtId="0" fontId="81" fillId="11" borderId="25" xfId="0" applyFont="1" applyFill="1" applyBorder="1" applyAlignment="1">
      <alignment horizontal="center"/>
    </xf>
    <xf numFmtId="0" fontId="81" fillId="3" borderId="23" xfId="0" applyFont="1" applyFill="1" applyBorder="1" applyAlignment="1">
      <alignment horizontal="center"/>
    </xf>
    <xf numFmtId="0" fontId="81" fillId="3" borderId="25" xfId="0" applyFont="1" applyFill="1" applyBorder="1" applyAlignment="1">
      <alignment horizontal="center"/>
    </xf>
    <xf numFmtId="0" fontId="81" fillId="3" borderId="27" xfId="0" applyFont="1" applyFill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5" xfId="60"/>
    <cellStyle name="Normal_00201001" xfId="61"/>
    <cellStyle name="Normal_DEO 1 Zbirni Sestomesecni-07-Sekundarna" xfId="62"/>
    <cellStyle name="Normal_Meni" xfId="63"/>
    <cellStyle name="Normal_ZR_Dvanaestomesecni_2010-OTKLJUCAN" xfId="64"/>
    <cellStyle name="Normal_ZR_Obrasci_2005" xfId="65"/>
    <cellStyle name="Normal_ZR_Obrasci_2005 2" xfId="66"/>
    <cellStyle name="Normal_ZR_Obrasci_2005_Obrazac_5GO_Dvanaestomesecni 2" xfId="67"/>
    <cellStyle name="Normal_ZR_ZU_Obrasci_20051" xfId="68"/>
    <cellStyle name="Normal_ZR_ZU_Obrasci_20051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4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0.emf" /><Relationship Id="rId3" Type="http://schemas.openxmlformats.org/officeDocument/2006/relationships/image" Target="../media/image15.emf" /><Relationship Id="rId4" Type="http://schemas.openxmlformats.org/officeDocument/2006/relationships/image" Target="../media/image5.emf" /><Relationship Id="rId5" Type="http://schemas.openxmlformats.org/officeDocument/2006/relationships/image" Target="../media/image27.emf" /><Relationship Id="rId6" Type="http://schemas.openxmlformats.org/officeDocument/2006/relationships/image" Target="../media/image14.emf" /><Relationship Id="rId7" Type="http://schemas.openxmlformats.org/officeDocument/2006/relationships/image" Target="../media/image18.emf" /><Relationship Id="rId8" Type="http://schemas.openxmlformats.org/officeDocument/2006/relationships/image" Target="../media/image20.emf" /><Relationship Id="rId9" Type="http://schemas.openxmlformats.org/officeDocument/2006/relationships/image" Target="../media/image19.emf" /><Relationship Id="rId10" Type="http://schemas.openxmlformats.org/officeDocument/2006/relationships/image" Target="../media/image2.emf" /><Relationship Id="rId11" Type="http://schemas.openxmlformats.org/officeDocument/2006/relationships/image" Target="../media/image30.emf" /><Relationship Id="rId12" Type="http://schemas.openxmlformats.org/officeDocument/2006/relationships/image" Target="../media/image7.emf" /><Relationship Id="rId13" Type="http://schemas.openxmlformats.org/officeDocument/2006/relationships/image" Target="../media/image32.emf" /><Relationship Id="rId14" Type="http://schemas.openxmlformats.org/officeDocument/2006/relationships/image" Target="../media/image33.emf" /><Relationship Id="rId15" Type="http://schemas.openxmlformats.org/officeDocument/2006/relationships/image" Target="../media/image9.emf" /><Relationship Id="rId16" Type="http://schemas.openxmlformats.org/officeDocument/2006/relationships/image" Target="../media/image34.emf" /><Relationship Id="rId17" Type="http://schemas.openxmlformats.org/officeDocument/2006/relationships/image" Target="../media/image11.emf" /><Relationship Id="rId18" Type="http://schemas.openxmlformats.org/officeDocument/2006/relationships/image" Target="../media/image13.emf" /><Relationship Id="rId19" Type="http://schemas.openxmlformats.org/officeDocument/2006/relationships/image" Target="../media/image21.emf" /><Relationship Id="rId20" Type="http://schemas.openxmlformats.org/officeDocument/2006/relationships/image" Target="../media/image39.emf" /><Relationship Id="rId21" Type="http://schemas.openxmlformats.org/officeDocument/2006/relationships/image" Target="../media/image24.emf" /><Relationship Id="rId22" Type="http://schemas.openxmlformats.org/officeDocument/2006/relationships/image" Target="../media/image26.emf" /><Relationship Id="rId23" Type="http://schemas.openxmlformats.org/officeDocument/2006/relationships/image" Target="../media/image12.emf" /><Relationship Id="rId24" Type="http://schemas.openxmlformats.org/officeDocument/2006/relationships/image" Target="../media/image23.emf" /><Relationship Id="rId25" Type="http://schemas.openxmlformats.org/officeDocument/2006/relationships/image" Target="../media/image36.emf" /><Relationship Id="rId26" Type="http://schemas.openxmlformats.org/officeDocument/2006/relationships/image" Target="../media/image1.emf" /><Relationship Id="rId27" Type="http://schemas.openxmlformats.org/officeDocument/2006/relationships/image" Target="../media/image17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8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4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4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40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28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3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1381125</xdr:colOff>
      <xdr:row>3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1381125</xdr:colOff>
      <xdr:row>5</xdr:row>
      <xdr:rowOff>161925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2324100</xdr:colOff>
      <xdr:row>19</xdr:row>
      <xdr:rowOff>95250</xdr:rowOff>
    </xdr:from>
    <xdr:to>
      <xdr:col>5</xdr:col>
      <xdr:colOff>895350</xdr:colOff>
      <xdr:row>20</xdr:row>
      <xdr:rowOff>295275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56247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2333625</xdr:colOff>
      <xdr:row>23</xdr:row>
      <xdr:rowOff>0</xdr:rowOff>
    </xdr:from>
    <xdr:to>
      <xdr:col>5</xdr:col>
      <xdr:colOff>885825</xdr:colOff>
      <xdr:row>25</xdr:row>
      <xdr:rowOff>9525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53530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447675</xdr:colOff>
      <xdr:row>3</xdr:row>
      <xdr:rowOff>66675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1295400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438150</xdr:colOff>
      <xdr:row>5</xdr:row>
      <xdr:rowOff>152400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676400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5</xdr:row>
      <xdr:rowOff>342900</xdr:rowOff>
    </xdr:from>
    <xdr:to>
      <xdr:col>1</xdr:col>
      <xdr:colOff>1666875</xdr:colOff>
      <xdr:row>7</xdr:row>
      <xdr:rowOff>38100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17170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1685925</xdr:colOff>
      <xdr:row>10</xdr:row>
      <xdr:rowOff>47625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2600325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1685925</xdr:colOff>
      <xdr:row>11</xdr:row>
      <xdr:rowOff>66675</xdr:rowOff>
    </xdr:to>
    <xdr:pic>
      <xdr:nvPicPr>
        <xdr:cNvPr id="9" name="Label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819400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1685925</xdr:colOff>
      <xdr:row>12</xdr:row>
      <xdr:rowOff>57150</xdr:rowOff>
    </xdr:to>
    <xdr:pic>
      <xdr:nvPicPr>
        <xdr:cNvPr id="10" name="Label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048000"/>
          <a:ext cx="175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1685925</xdr:colOff>
      <xdr:row>13</xdr:row>
      <xdr:rowOff>57150</xdr:rowOff>
    </xdr:to>
    <xdr:pic>
      <xdr:nvPicPr>
        <xdr:cNvPr id="11" name="Label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248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0</xdr:rowOff>
    </xdr:from>
    <xdr:to>
      <xdr:col>1</xdr:col>
      <xdr:colOff>1685925</xdr:colOff>
      <xdr:row>14</xdr:row>
      <xdr:rowOff>38100</xdr:rowOff>
    </xdr:to>
    <xdr:pic>
      <xdr:nvPicPr>
        <xdr:cNvPr id="12" name="Label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34385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16</xdr:row>
      <xdr:rowOff>57150</xdr:rowOff>
    </xdr:from>
    <xdr:to>
      <xdr:col>3</xdr:col>
      <xdr:colOff>247650</xdr:colOff>
      <xdr:row>17</xdr:row>
      <xdr:rowOff>95250</xdr:rowOff>
    </xdr:to>
    <xdr:pic>
      <xdr:nvPicPr>
        <xdr:cNvPr id="13" name="CommandButton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09875" y="39147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16</xdr:row>
      <xdr:rowOff>76200</xdr:rowOff>
    </xdr:from>
    <xdr:to>
      <xdr:col>4</xdr:col>
      <xdr:colOff>495300</xdr:colOff>
      <xdr:row>17</xdr:row>
      <xdr:rowOff>114300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00550" y="39338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18</xdr:row>
      <xdr:rowOff>66675</xdr:rowOff>
    </xdr:from>
    <xdr:to>
      <xdr:col>4</xdr:col>
      <xdr:colOff>504825</xdr:colOff>
      <xdr:row>20</xdr:row>
      <xdr:rowOff>66675</xdr:rowOff>
    </xdr:to>
    <xdr:pic>
      <xdr:nvPicPr>
        <xdr:cNvPr id="15" name="Command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10075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22</xdr:row>
      <xdr:rowOff>76200</xdr:rowOff>
    </xdr:from>
    <xdr:to>
      <xdr:col>4</xdr:col>
      <xdr:colOff>514350</xdr:colOff>
      <xdr:row>24</xdr:row>
      <xdr:rowOff>76200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19600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20</xdr:row>
      <xdr:rowOff>180975</xdr:rowOff>
    </xdr:from>
    <xdr:to>
      <xdr:col>4</xdr:col>
      <xdr:colOff>504825</xdr:colOff>
      <xdr:row>21</xdr:row>
      <xdr:rowOff>114300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400550" y="4810125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2209800</xdr:colOff>
      <xdr:row>11</xdr:row>
      <xdr:rowOff>57150</xdr:rowOff>
    </xdr:from>
    <xdr:to>
      <xdr:col>5</xdr:col>
      <xdr:colOff>1000125</xdr:colOff>
      <xdr:row>12</xdr:row>
      <xdr:rowOff>190500</xdr:rowOff>
    </xdr:to>
    <xdr:pic>
      <xdr:nvPicPr>
        <xdr:cNvPr id="18" name="Command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30765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16</xdr:row>
      <xdr:rowOff>38100</xdr:rowOff>
    </xdr:from>
    <xdr:to>
      <xdr:col>2</xdr:col>
      <xdr:colOff>514350</xdr:colOff>
      <xdr:row>17</xdr:row>
      <xdr:rowOff>76200</xdr:rowOff>
    </xdr:to>
    <xdr:pic>
      <xdr:nvPicPr>
        <xdr:cNvPr id="19" name="CommandButton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76350" y="38957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18</xdr:row>
      <xdr:rowOff>38100</xdr:rowOff>
    </xdr:from>
    <xdr:to>
      <xdr:col>2</xdr:col>
      <xdr:colOff>533400</xdr:colOff>
      <xdr:row>20</xdr:row>
      <xdr:rowOff>38100</xdr:rowOff>
    </xdr:to>
    <xdr:pic>
      <xdr:nvPicPr>
        <xdr:cNvPr id="20" name="CommandButton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95400" y="43434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20</xdr:row>
      <xdr:rowOff>142875</xdr:rowOff>
    </xdr:from>
    <xdr:to>
      <xdr:col>2</xdr:col>
      <xdr:colOff>514350</xdr:colOff>
      <xdr:row>21</xdr:row>
      <xdr:rowOff>66675</xdr:rowOff>
    </xdr:to>
    <xdr:pic>
      <xdr:nvPicPr>
        <xdr:cNvPr id="21" name="CommandButton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76350" y="47720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1057275</xdr:colOff>
      <xdr:row>22</xdr:row>
      <xdr:rowOff>76200</xdr:rowOff>
    </xdr:from>
    <xdr:to>
      <xdr:col>2</xdr:col>
      <xdr:colOff>504825</xdr:colOff>
      <xdr:row>24</xdr:row>
      <xdr:rowOff>76200</xdr:rowOff>
    </xdr:to>
    <xdr:pic>
      <xdr:nvPicPr>
        <xdr:cNvPr id="22" name="CommandButton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66825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18</xdr:row>
      <xdr:rowOff>66675</xdr:rowOff>
    </xdr:from>
    <xdr:to>
      <xdr:col>3</xdr:col>
      <xdr:colOff>257175</xdr:colOff>
      <xdr:row>20</xdr:row>
      <xdr:rowOff>66675</xdr:rowOff>
    </xdr:to>
    <xdr:pic>
      <xdr:nvPicPr>
        <xdr:cNvPr id="23" name="CommandButton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19400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20</xdr:row>
      <xdr:rowOff>161925</xdr:rowOff>
    </xdr:from>
    <xdr:to>
      <xdr:col>3</xdr:col>
      <xdr:colOff>247650</xdr:colOff>
      <xdr:row>21</xdr:row>
      <xdr:rowOff>85725</xdr:rowOff>
    </xdr:to>
    <xdr:pic>
      <xdr:nvPicPr>
        <xdr:cNvPr id="24" name="CommandButton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09875" y="47910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2247900</xdr:colOff>
      <xdr:row>6</xdr:row>
      <xdr:rowOff>0</xdr:rowOff>
    </xdr:from>
    <xdr:to>
      <xdr:col>5</xdr:col>
      <xdr:colOff>1028700</xdr:colOff>
      <xdr:row>7</xdr:row>
      <xdr:rowOff>142875</xdr:rowOff>
    </xdr:to>
    <xdr:pic>
      <xdr:nvPicPr>
        <xdr:cNvPr id="25" name="CommandButton1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315200" y="21812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4</xdr:row>
      <xdr:rowOff>114300</xdr:rowOff>
    </xdr:from>
    <xdr:to>
      <xdr:col>5</xdr:col>
      <xdr:colOff>1028700</xdr:colOff>
      <xdr:row>5</xdr:row>
      <xdr:rowOff>295275</xdr:rowOff>
    </xdr:to>
    <xdr:pic>
      <xdr:nvPicPr>
        <xdr:cNvPr id="26" name="CommandButton1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305675" y="17811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22</xdr:row>
      <xdr:rowOff>85725</xdr:rowOff>
    </xdr:from>
    <xdr:to>
      <xdr:col>3</xdr:col>
      <xdr:colOff>247650</xdr:colOff>
      <xdr:row>24</xdr:row>
      <xdr:rowOff>85725</xdr:rowOff>
    </xdr:to>
    <xdr:pic>
      <xdr:nvPicPr>
        <xdr:cNvPr id="27" name="CommandButton1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09875" y="52768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3</xdr:row>
      <xdr:rowOff>66675</xdr:rowOff>
    </xdr:from>
    <xdr:to>
      <xdr:col>4</xdr:col>
      <xdr:colOff>1590675</xdr:colOff>
      <xdr:row>4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524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4</xdr:row>
      <xdr:rowOff>38100</xdr:rowOff>
    </xdr:from>
    <xdr:to>
      <xdr:col>5</xdr:col>
      <xdr:colOff>1009650</xdr:colOff>
      <xdr:row>6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858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104775</xdr:rowOff>
    </xdr:from>
    <xdr:to>
      <xdr:col>7</xdr:col>
      <xdr:colOff>1352550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286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19050</xdr:rowOff>
    </xdr:from>
    <xdr:to>
      <xdr:col>11</xdr:col>
      <xdr:colOff>561975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523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2</xdr:row>
      <xdr:rowOff>19050</xdr:rowOff>
    </xdr:from>
    <xdr:to>
      <xdr:col>14</xdr:col>
      <xdr:colOff>123825</xdr:colOff>
      <xdr:row>4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7725" y="5238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293</xdr:row>
      <xdr:rowOff>0</xdr:rowOff>
    </xdr:from>
    <xdr:to>
      <xdr:col>4</xdr:col>
      <xdr:colOff>381000</xdr:colOff>
      <xdr:row>293</xdr:row>
      <xdr:rowOff>0</xdr:rowOff>
    </xdr:to>
    <xdr:sp>
      <xdr:nvSpPr>
        <xdr:cNvPr id="1" name="Line 3"/>
        <xdr:cNvSpPr>
          <a:spLocks/>
        </xdr:cNvSpPr>
      </xdr:nvSpPr>
      <xdr:spPr>
        <a:xfrm>
          <a:off x="2657475" y="728567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293</xdr:row>
      <xdr:rowOff>0</xdr:rowOff>
    </xdr:from>
    <xdr:to>
      <xdr:col>6</xdr:col>
      <xdr:colOff>685800</xdr:colOff>
      <xdr:row>293</xdr:row>
      <xdr:rowOff>0</xdr:rowOff>
    </xdr:to>
    <xdr:sp>
      <xdr:nvSpPr>
        <xdr:cNvPr id="2" name="Line 4"/>
        <xdr:cNvSpPr>
          <a:spLocks/>
        </xdr:cNvSpPr>
      </xdr:nvSpPr>
      <xdr:spPr>
        <a:xfrm>
          <a:off x="5095875" y="728567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6</xdr:row>
      <xdr:rowOff>304800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53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</xdr:row>
      <xdr:rowOff>76200</xdr:rowOff>
    </xdr:from>
    <xdr:to>
      <xdr:col>6</xdr:col>
      <xdr:colOff>933450</xdr:colOff>
      <xdr:row>4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4000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1885950</xdr:colOff>
      <xdr:row>387</xdr:row>
      <xdr:rowOff>0</xdr:rowOff>
    </xdr:from>
    <xdr:to>
      <xdr:col>3</xdr:col>
      <xdr:colOff>38100</xdr:colOff>
      <xdr:row>387</xdr:row>
      <xdr:rowOff>0</xdr:rowOff>
    </xdr:to>
    <xdr:sp>
      <xdr:nvSpPr>
        <xdr:cNvPr id="1" name="Line 3"/>
        <xdr:cNvSpPr>
          <a:spLocks/>
        </xdr:cNvSpPr>
      </xdr:nvSpPr>
      <xdr:spPr>
        <a:xfrm>
          <a:off x="27051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387</xdr:row>
      <xdr:rowOff>0</xdr:rowOff>
    </xdr:from>
    <xdr:to>
      <xdr:col>4</xdr:col>
      <xdr:colOff>1047750</xdr:colOff>
      <xdr:row>387</xdr:row>
      <xdr:rowOff>0</xdr:rowOff>
    </xdr:to>
    <xdr:sp>
      <xdr:nvSpPr>
        <xdr:cNvPr id="2" name="Line 4"/>
        <xdr:cNvSpPr>
          <a:spLocks/>
        </xdr:cNvSpPr>
      </xdr:nvSpPr>
      <xdr:spPr>
        <a:xfrm>
          <a:off x="49149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219075</xdr:colOff>
      <xdr:row>6</xdr:row>
      <xdr:rowOff>238125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383</xdr:row>
      <xdr:rowOff>142875</xdr:rowOff>
    </xdr:from>
    <xdr:to>
      <xdr:col>2</xdr:col>
      <xdr:colOff>1123950</xdr:colOff>
      <xdr:row>383</xdr:row>
      <xdr:rowOff>142875</xdr:rowOff>
    </xdr:to>
    <xdr:sp>
      <xdr:nvSpPr>
        <xdr:cNvPr id="4" name="Line 3"/>
        <xdr:cNvSpPr>
          <a:spLocks/>
        </xdr:cNvSpPr>
      </xdr:nvSpPr>
      <xdr:spPr>
        <a:xfrm>
          <a:off x="409575" y="766000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276225</xdr:colOff>
      <xdr:row>3</xdr:row>
      <xdr:rowOff>85725</xdr:rowOff>
    </xdr:from>
    <xdr:to>
      <xdr:col>4</xdr:col>
      <xdr:colOff>1162050</xdr:colOff>
      <xdr:row>5</xdr:row>
      <xdr:rowOff>28575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571500"/>
          <a:ext cx="8858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184</xdr:row>
      <xdr:rowOff>142875</xdr:rowOff>
    </xdr:from>
    <xdr:to>
      <xdr:col>2</xdr:col>
      <xdr:colOff>1228725</xdr:colOff>
      <xdr:row>184</xdr:row>
      <xdr:rowOff>142875</xdr:rowOff>
    </xdr:to>
    <xdr:sp>
      <xdr:nvSpPr>
        <xdr:cNvPr id="1" name="Line 2"/>
        <xdr:cNvSpPr>
          <a:spLocks/>
        </xdr:cNvSpPr>
      </xdr:nvSpPr>
      <xdr:spPr>
        <a:xfrm>
          <a:off x="476250" y="383571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1685925</xdr:colOff>
      <xdr:row>187</xdr:row>
      <xdr:rowOff>114300</xdr:rowOff>
    </xdr:from>
    <xdr:to>
      <xdr:col>3</xdr:col>
      <xdr:colOff>247650</xdr:colOff>
      <xdr:row>187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43175" y="388143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187</xdr:row>
      <xdr:rowOff>104775</xdr:rowOff>
    </xdr:from>
    <xdr:to>
      <xdr:col>4</xdr:col>
      <xdr:colOff>1162050</xdr:colOff>
      <xdr:row>187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076825" y="388048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381000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3</xdr:row>
      <xdr:rowOff>76200</xdr:rowOff>
    </xdr:from>
    <xdr:to>
      <xdr:col>4</xdr:col>
      <xdr:colOff>1219200</xdr:colOff>
      <xdr:row>5</xdr:row>
      <xdr:rowOff>9525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5619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463</xdr:row>
      <xdr:rowOff>152400</xdr:rowOff>
    </xdr:from>
    <xdr:to>
      <xdr:col>2</xdr:col>
      <xdr:colOff>1209675</xdr:colOff>
      <xdr:row>463</xdr:row>
      <xdr:rowOff>152400</xdr:rowOff>
    </xdr:to>
    <xdr:sp>
      <xdr:nvSpPr>
        <xdr:cNvPr id="1" name="Line 2"/>
        <xdr:cNvSpPr>
          <a:spLocks/>
        </xdr:cNvSpPr>
      </xdr:nvSpPr>
      <xdr:spPr>
        <a:xfrm>
          <a:off x="466725" y="982599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1590675</xdr:colOff>
      <xdr:row>466</xdr:row>
      <xdr:rowOff>114300</xdr:rowOff>
    </xdr:from>
    <xdr:to>
      <xdr:col>3</xdr:col>
      <xdr:colOff>152400</xdr:colOff>
      <xdr:row>466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24125" y="987075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466</xdr:row>
      <xdr:rowOff>104775</xdr:rowOff>
    </xdr:from>
    <xdr:to>
      <xdr:col>4</xdr:col>
      <xdr:colOff>1162050</xdr:colOff>
      <xdr:row>466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219700" y="986980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161925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3</xdr:row>
      <xdr:rowOff>104775</xdr:rowOff>
    </xdr:from>
    <xdr:to>
      <xdr:col>4</xdr:col>
      <xdr:colOff>1200150</xdr:colOff>
      <xdr:row>5</xdr:row>
      <xdr:rowOff>19050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590550"/>
          <a:ext cx="8477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4</xdr:row>
      <xdr:rowOff>0</xdr:rowOff>
    </xdr:from>
    <xdr:to>
      <xdr:col>10</xdr:col>
      <xdr:colOff>866775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68580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2</xdr:row>
      <xdr:rowOff>57150</xdr:rowOff>
    </xdr:from>
    <xdr:to>
      <xdr:col>5</xdr:col>
      <xdr:colOff>1295400</xdr:colOff>
      <xdr:row>3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381000"/>
          <a:ext cx="12382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561975</xdr:colOff>
      <xdr:row>2</xdr:row>
      <xdr:rowOff>104775</xdr:rowOff>
    </xdr:from>
    <xdr:to>
      <xdr:col>6</xdr:col>
      <xdr:colOff>1790700</xdr:colOff>
      <xdr:row>3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8625"/>
          <a:ext cx="12287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3333750</xdr:colOff>
      <xdr:row>1</xdr:row>
      <xdr:rowOff>0</xdr:rowOff>
    </xdr:from>
    <xdr:to>
      <xdr:col>4</xdr:col>
      <xdr:colOff>228600</xdr:colOff>
      <xdr:row>2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61925"/>
          <a:ext cx="1295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R_Dvanaestomesecni_2016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rena%20Nedovi&#263;\O8_ZU_ZR_2010_Zbir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R"/>
      <sheetName val="Transferi"/>
      <sheetName val="BO"/>
      <sheetName val="KontrolaF"/>
      <sheetName val="Kontrola"/>
    </sheetNames>
    <sheetDataSet>
      <sheetData sheetId="0">
        <row r="29">
          <cell r="D2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eni"/>
      <sheetName val="00201001"/>
      <sheetName val="00201002"/>
      <sheetName val="00201004"/>
      <sheetName val="00201005"/>
      <sheetName val="00201006"/>
      <sheetName val="00201007"/>
      <sheetName val="00202001"/>
      <sheetName val="00202003"/>
      <sheetName val="00202004"/>
      <sheetName val="00202005"/>
      <sheetName val="00202007"/>
      <sheetName val="00202008"/>
      <sheetName val="00202009"/>
      <sheetName val="00202010"/>
      <sheetName val="00202011"/>
      <sheetName val="00202012"/>
      <sheetName val="00203001"/>
      <sheetName val="00203002"/>
      <sheetName val="00203003"/>
      <sheetName val="00203004"/>
      <sheetName val="00203005"/>
      <sheetName val="00203006"/>
      <sheetName val="00203007"/>
      <sheetName val="00203008"/>
      <sheetName val="00203009"/>
      <sheetName val="00203010"/>
      <sheetName val="00203011"/>
      <sheetName val="00203012"/>
      <sheetName val="00204001"/>
      <sheetName val="00204002"/>
      <sheetName val="00204003"/>
      <sheetName val="00204004"/>
      <sheetName val="00204005"/>
      <sheetName val="00204006"/>
      <sheetName val="00204008"/>
      <sheetName val="00204009"/>
      <sheetName val="00204010"/>
      <sheetName val="00204011"/>
      <sheetName val="00204012"/>
      <sheetName val="00204013"/>
      <sheetName val="00204014"/>
      <sheetName val="00204015"/>
      <sheetName val="00204016"/>
      <sheetName val="00204017"/>
      <sheetName val="00204018"/>
      <sheetName val="00205001"/>
      <sheetName val="00205002"/>
      <sheetName val="00205003"/>
      <sheetName val="00205005"/>
      <sheetName val="00205006"/>
      <sheetName val="00205007"/>
      <sheetName val="00205008"/>
      <sheetName val="00205009"/>
      <sheetName val="00206001"/>
      <sheetName val="00206002"/>
      <sheetName val="00206003"/>
      <sheetName val="00206004"/>
      <sheetName val="00206005"/>
      <sheetName val="00206006"/>
      <sheetName val="00206007"/>
      <sheetName val="00206008"/>
      <sheetName val="00206009"/>
      <sheetName val="00206010"/>
      <sheetName val="00206012"/>
      <sheetName val="00206013"/>
      <sheetName val="00206014"/>
      <sheetName val="00206015"/>
      <sheetName val="00206016"/>
      <sheetName val="00206017"/>
      <sheetName val="00206018"/>
      <sheetName val="00206019"/>
      <sheetName val="00206020"/>
      <sheetName val="00206021"/>
      <sheetName val="00206022"/>
      <sheetName val="00206023"/>
      <sheetName val="00206024"/>
      <sheetName val="00206025"/>
      <sheetName val="00206026"/>
      <sheetName val="00206027"/>
      <sheetName val="00206028"/>
      <sheetName val="00207001"/>
      <sheetName val="00207002"/>
      <sheetName val="00207003"/>
      <sheetName val="00207004"/>
      <sheetName val="00207005"/>
      <sheetName val="00207007"/>
      <sheetName val="00207008"/>
      <sheetName val="00207009"/>
      <sheetName val="00207010"/>
      <sheetName val="00207011"/>
      <sheetName val="00207012"/>
      <sheetName val="00207013"/>
      <sheetName val="00208001"/>
      <sheetName val="00208002"/>
      <sheetName val="00208003"/>
      <sheetName val="00208005"/>
      <sheetName val="00208006"/>
      <sheetName val="00208007"/>
      <sheetName val="00208008"/>
      <sheetName val="00208009"/>
      <sheetName val="00208010"/>
      <sheetName val="00208011"/>
      <sheetName val="00208012"/>
      <sheetName val="00209001"/>
      <sheetName val="00209002"/>
      <sheetName val="00209003"/>
      <sheetName val="00209004"/>
      <sheetName val="00209005"/>
      <sheetName val="00210001"/>
      <sheetName val="00210002"/>
      <sheetName val="00210003"/>
      <sheetName val="00210004"/>
      <sheetName val="00210005"/>
      <sheetName val="00210006"/>
      <sheetName val="00210007"/>
      <sheetName val="00211001"/>
      <sheetName val="00211002"/>
      <sheetName val="00211003"/>
      <sheetName val="00211004"/>
      <sheetName val="00211005"/>
      <sheetName val="00211006"/>
      <sheetName val="00211007"/>
      <sheetName val="00212001"/>
      <sheetName val="00212002"/>
      <sheetName val="00212003"/>
      <sheetName val="00212004"/>
      <sheetName val="00212005"/>
      <sheetName val="00212006"/>
      <sheetName val="00212007"/>
      <sheetName val="00212008"/>
      <sheetName val="00212009"/>
      <sheetName val="00212010"/>
      <sheetName val="00212011"/>
      <sheetName val="00212012"/>
      <sheetName val="00212013"/>
      <sheetName val="00212014"/>
      <sheetName val="00213001"/>
      <sheetName val="00213002"/>
      <sheetName val="00213005"/>
      <sheetName val="00213006"/>
      <sheetName val="00213007"/>
      <sheetName val="00213008"/>
      <sheetName val="00213009"/>
      <sheetName val="00213010"/>
      <sheetName val="00213011"/>
      <sheetName val="00213012"/>
      <sheetName val="00214001"/>
      <sheetName val="00214002"/>
      <sheetName val="00214003"/>
      <sheetName val="00214005"/>
      <sheetName val="00214006"/>
      <sheetName val="00214007"/>
      <sheetName val="00215001"/>
      <sheetName val="00215002"/>
      <sheetName val="00215003"/>
      <sheetName val="00215004"/>
      <sheetName val="00215005"/>
      <sheetName val="00215006"/>
      <sheetName val="00216001"/>
      <sheetName val="00216002"/>
      <sheetName val="00216003"/>
      <sheetName val="00216004"/>
      <sheetName val="00216005"/>
      <sheetName val="00217001"/>
      <sheetName val="00217003"/>
      <sheetName val="00217004"/>
      <sheetName val="00217005"/>
      <sheetName val="00217006"/>
      <sheetName val="00217007"/>
      <sheetName val="00217008"/>
      <sheetName val="00218001"/>
      <sheetName val="00218002"/>
      <sheetName val="00218003"/>
      <sheetName val="00218004"/>
      <sheetName val="00218005"/>
      <sheetName val="00218006"/>
      <sheetName val="00218007"/>
      <sheetName val="00218008"/>
      <sheetName val="00218009"/>
      <sheetName val="00218010"/>
      <sheetName val="00218011"/>
      <sheetName val="00219001"/>
      <sheetName val="00219002"/>
      <sheetName val="00219003"/>
      <sheetName val="00219004"/>
      <sheetName val="00219005"/>
      <sheetName val="00219006"/>
      <sheetName val="00219007"/>
      <sheetName val="00219008"/>
      <sheetName val="00219009"/>
      <sheetName val="00220001"/>
      <sheetName val="00220002"/>
      <sheetName val="00220003"/>
      <sheetName val="00220004"/>
      <sheetName val="00220005"/>
      <sheetName val="00220006"/>
      <sheetName val="00220007"/>
      <sheetName val="00220008"/>
      <sheetName val="00220009"/>
      <sheetName val="00220010"/>
      <sheetName val="00220011"/>
      <sheetName val="00220012"/>
      <sheetName val="00220013"/>
      <sheetName val="00220014"/>
      <sheetName val="00220015"/>
      <sheetName val="00220016"/>
      <sheetName val="00220017"/>
      <sheetName val="00220018"/>
      <sheetName val="00220019"/>
      <sheetName val="00220020"/>
      <sheetName val="00220021"/>
      <sheetName val="00220022"/>
      <sheetName val="00221001"/>
      <sheetName val="00221002"/>
      <sheetName val="00221003"/>
      <sheetName val="00221005"/>
      <sheetName val="00221006"/>
      <sheetName val="00222001"/>
      <sheetName val="00222002"/>
      <sheetName val="00222003"/>
      <sheetName val="00222004"/>
      <sheetName val="00222005"/>
      <sheetName val="00222006"/>
      <sheetName val="00223001"/>
      <sheetName val="00223003"/>
      <sheetName val="00223004"/>
      <sheetName val="00223005"/>
      <sheetName val="00223006"/>
      <sheetName val="00223007"/>
      <sheetName val="00223008"/>
      <sheetName val="00223009"/>
      <sheetName val="00223010"/>
      <sheetName val="00224001"/>
      <sheetName val="00224002"/>
      <sheetName val="00224003"/>
      <sheetName val="00224004"/>
      <sheetName val="00224005"/>
      <sheetName val="00224006"/>
      <sheetName val="00224007"/>
      <sheetName val="00224008"/>
      <sheetName val="00224009"/>
      <sheetName val="00224010"/>
      <sheetName val="00224011"/>
      <sheetName val="00224012"/>
      <sheetName val="00225001"/>
      <sheetName val="00225002"/>
      <sheetName val="00225003"/>
      <sheetName val="00225004"/>
      <sheetName val="00225005"/>
      <sheetName val="00225006"/>
      <sheetName val="00225007"/>
      <sheetName val="00225008"/>
      <sheetName val="00225009"/>
      <sheetName val="00225010"/>
      <sheetName val="00225011"/>
      <sheetName val="00225012"/>
      <sheetName val="00225013"/>
      <sheetName val="00225014"/>
      <sheetName val="00225015"/>
      <sheetName val="00225016"/>
      <sheetName val="00225017"/>
      <sheetName val="00228001"/>
      <sheetName val="00228002"/>
      <sheetName val="00228003"/>
      <sheetName val="00228004"/>
      <sheetName val="00229001"/>
      <sheetName val="00229002"/>
      <sheetName val="00230001"/>
      <sheetName val="00230002"/>
      <sheetName val="00230003"/>
      <sheetName val="00230004"/>
      <sheetName val="00230005"/>
      <sheetName val="00230006"/>
      <sheetName val="00230007"/>
      <sheetName val="00230008"/>
      <sheetName val="00230009"/>
      <sheetName val="00230010"/>
      <sheetName val="00230011"/>
      <sheetName val="00230012"/>
      <sheetName val="00230013"/>
      <sheetName val="00230014"/>
      <sheetName val="00230015"/>
      <sheetName val="00230016"/>
      <sheetName val="00230017"/>
      <sheetName val="00230018"/>
      <sheetName val="00230019"/>
      <sheetName val="00230020"/>
      <sheetName val="00230021"/>
      <sheetName val="00230022"/>
      <sheetName val="00230023"/>
      <sheetName val="00230024"/>
      <sheetName val="00230025"/>
      <sheetName val="00230026"/>
      <sheetName val="00230027"/>
      <sheetName val="00230028"/>
      <sheetName val="00230030"/>
      <sheetName val="00230031"/>
      <sheetName val="00230032"/>
      <sheetName val="00230033"/>
      <sheetName val="00230034"/>
      <sheetName val="00230035"/>
      <sheetName val="00230036"/>
      <sheetName val="00230037"/>
      <sheetName val="00230038"/>
      <sheetName val="00230039"/>
      <sheetName val="00230040"/>
      <sheetName val="00230041"/>
      <sheetName val="00230042"/>
      <sheetName val="00230043"/>
      <sheetName val="00230044"/>
      <sheetName val="00230045"/>
      <sheetName val="00230046"/>
      <sheetName val="00230047"/>
      <sheetName val="00230048"/>
      <sheetName val="00230049"/>
      <sheetName val="00230050"/>
      <sheetName val="00230051"/>
      <sheetName val="00230052"/>
      <sheetName val="00230053"/>
      <sheetName val="00230055"/>
      <sheetName val="00230057"/>
      <sheetName val="00312001"/>
      <sheetName val="00330006"/>
      <sheetName val="00406007"/>
      <sheetName val="Obrazac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2"/>
  <sheetViews>
    <sheetView showGridLines="0" showRowColHeaders="0" showZeros="0" showOutlineSymbols="0" defaultGridColor="0" zoomScalePageLayoutView="0" colorId="8" workbookViewId="0" topLeftCell="A4">
      <selection activeCell="C15" sqref="C15"/>
    </sheetView>
  </sheetViews>
  <sheetFormatPr defaultColWidth="9.140625" defaultRowHeight="12.75"/>
  <cols>
    <col min="1" max="1" width="3.140625" style="38" customWidth="1"/>
    <col min="2" max="2" width="25.7109375" style="38" customWidth="1"/>
    <col min="3" max="3" width="27.00390625" style="38" customWidth="1"/>
    <col min="4" max="4" width="20.140625" style="38" customWidth="1"/>
    <col min="5" max="5" width="36.8515625" style="38" customWidth="1"/>
    <col min="6" max="6" width="38.28125" style="38" customWidth="1"/>
    <col min="7" max="7" width="38.140625" style="38" customWidth="1"/>
    <col min="8" max="16384" width="9.140625" style="38" customWidth="1"/>
  </cols>
  <sheetData>
    <row r="1" spans="1:6" ht="45.75" customHeight="1">
      <c r="A1" s="559" t="s">
        <v>1759</v>
      </c>
      <c r="B1" s="559"/>
      <c r="C1" s="559"/>
      <c r="D1" s="559"/>
      <c r="E1" s="559"/>
      <c r="F1" s="559"/>
    </row>
    <row r="2" spans="1:6" ht="52.5" customHeight="1">
      <c r="A2" s="556" t="s">
        <v>982</v>
      </c>
      <c r="B2" s="557"/>
      <c r="C2" s="557"/>
      <c r="D2" s="557"/>
      <c r="E2" s="557"/>
      <c r="F2" s="558"/>
    </row>
    <row r="3" ht="22.5" customHeight="1"/>
    <row r="4" ht="10.5" customHeight="1"/>
    <row r="5" ht="12.75"/>
    <row r="6" ht="27.75" customHeight="1">
      <c r="E6" s="49"/>
    </row>
    <row r="7" spans="3:5" ht="16.5" customHeight="1">
      <c r="C7" s="50" t="s">
        <v>1840</v>
      </c>
      <c r="E7" s="48"/>
    </row>
    <row r="8" ht="12.75">
      <c r="E8" s="39"/>
    </row>
    <row r="9" ht="3.75" customHeight="1">
      <c r="E9" s="40"/>
    </row>
    <row r="10" spans="3:5" ht="16.5" customHeight="1">
      <c r="C10" s="561" t="s">
        <v>1841</v>
      </c>
      <c r="D10" s="562"/>
      <c r="E10" s="41"/>
    </row>
    <row r="11" spans="3:4" ht="16.5" customHeight="1">
      <c r="C11" s="561" t="s">
        <v>1842</v>
      </c>
      <c r="D11" s="562"/>
    </row>
    <row r="12" spans="2:5" ht="16.5" customHeight="1">
      <c r="B12" s="42"/>
      <c r="C12" s="561" t="s">
        <v>1843</v>
      </c>
      <c r="D12" s="562"/>
      <c r="E12" s="42"/>
    </row>
    <row r="13" spans="2:5" ht="16.5" customHeight="1">
      <c r="B13" s="42"/>
      <c r="C13" s="561" t="s">
        <v>1844</v>
      </c>
      <c r="D13" s="562"/>
      <c r="E13" s="42"/>
    </row>
    <row r="14" spans="2:5" ht="16.5" customHeight="1">
      <c r="B14" s="42"/>
      <c r="C14" s="563" t="s">
        <v>1845</v>
      </c>
      <c r="D14" s="563"/>
      <c r="E14" s="42"/>
    </row>
    <row r="15" spans="2:5" ht="13.5" customHeight="1">
      <c r="B15" s="42"/>
      <c r="E15" s="42"/>
    </row>
    <row r="16" spans="2:5" ht="3" customHeight="1">
      <c r="B16" s="42"/>
      <c r="E16" s="42"/>
    </row>
    <row r="17" spans="2:5" ht="22.5" customHeight="1">
      <c r="B17" s="42"/>
      <c r="C17" s="42"/>
      <c r="D17" s="42"/>
      <c r="E17" s="42"/>
    </row>
    <row r="18" spans="2:6" ht="12.75">
      <c r="B18" s="42"/>
      <c r="C18" s="42"/>
      <c r="D18" s="42"/>
      <c r="E18" s="560"/>
      <c r="F18" s="560"/>
    </row>
    <row r="19" spans="2:5" ht="12.75">
      <c r="B19" s="42"/>
      <c r="C19" s="42"/>
      <c r="D19" s="42"/>
      <c r="E19" s="42"/>
    </row>
    <row r="20" spans="2:5" ht="12.75">
      <c r="B20" s="42"/>
      <c r="C20" s="42"/>
      <c r="D20" s="42"/>
      <c r="E20" s="42"/>
    </row>
    <row r="21" spans="2:7" ht="31.5" customHeight="1">
      <c r="B21" s="42"/>
      <c r="C21" s="42"/>
      <c r="D21" s="42"/>
      <c r="E21" s="42"/>
      <c r="G21" s="257" t="str">
        <f>IF(KontrolaF!J12="","Filijala nije obavila dodatnu kontrolu!","Filijala je obavila dodatnu kontrolu!")</f>
        <v>Filijala nije obavila dodatnu kontrolu!</v>
      </c>
    </row>
    <row r="22" spans="2:5" ht="12.75">
      <c r="B22" s="42"/>
      <c r="C22" s="42"/>
      <c r="D22" s="42"/>
      <c r="E22" s="42"/>
    </row>
    <row r="23" ht="12.75"/>
    <row r="24" ht="12.75"/>
    <row r="25" ht="12.75"/>
    <row r="26" ht="12.75"/>
    <row r="27" ht="12.75" customHeight="1"/>
    <row r="28" s="43" customFormat="1" ht="14.25" customHeight="1" hidden="1"/>
    <row r="29" spans="1:5" s="44" customFormat="1" ht="12.75" customHeight="1" hidden="1">
      <c r="A29" s="44" t="s">
        <v>683</v>
      </c>
      <c r="B29" s="44" t="str">
        <f>LEFT(A29,2)</f>
        <v>24</v>
      </c>
      <c r="D29" s="44" t="s">
        <v>700</v>
      </c>
      <c r="E29" s="44" t="str">
        <f>LEFT(D29,8)</f>
        <v>00224005</v>
      </c>
    </row>
    <row r="30" spans="1:4" s="43" customFormat="1" ht="12.75" customHeight="1" hidden="1">
      <c r="A30" s="45" t="s">
        <v>45</v>
      </c>
      <c r="B30" s="46" t="s">
        <v>524</v>
      </c>
      <c r="C30" s="56" t="s">
        <v>537</v>
      </c>
      <c r="D30" s="45" t="s">
        <v>697</v>
      </c>
    </row>
    <row r="31" spans="1:4" s="43" customFormat="1" ht="12.75" customHeight="1" hidden="1">
      <c r="A31" s="45" t="s">
        <v>671</v>
      </c>
      <c r="B31" s="46" t="s">
        <v>524</v>
      </c>
      <c r="C31" s="56" t="s">
        <v>122</v>
      </c>
      <c r="D31" s="45" t="s">
        <v>698</v>
      </c>
    </row>
    <row r="32" spans="1:4" s="43" customFormat="1" ht="12.75" customHeight="1" hidden="1">
      <c r="A32" s="45" t="s">
        <v>46</v>
      </c>
      <c r="B32" s="47" t="s">
        <v>524</v>
      </c>
      <c r="C32" s="57" t="s">
        <v>632</v>
      </c>
      <c r="D32" s="45" t="s">
        <v>699</v>
      </c>
    </row>
    <row r="33" spans="1:4" s="43" customFormat="1" ht="12.75" customHeight="1" hidden="1">
      <c r="A33" s="45" t="s">
        <v>672</v>
      </c>
      <c r="B33" s="47" t="s">
        <v>524</v>
      </c>
      <c r="C33" s="57" t="s">
        <v>593</v>
      </c>
      <c r="D33" s="45" t="s">
        <v>309</v>
      </c>
    </row>
    <row r="34" spans="1:4" s="43" customFormat="1" ht="12.75" customHeight="1" hidden="1">
      <c r="A34" s="45" t="s">
        <v>47</v>
      </c>
      <c r="B34" s="47" t="s">
        <v>524</v>
      </c>
      <c r="C34" s="57" t="s">
        <v>633</v>
      </c>
      <c r="D34" s="45" t="s">
        <v>700</v>
      </c>
    </row>
    <row r="35" spans="1:4" s="43" customFormat="1" ht="12.75" customHeight="1" hidden="1">
      <c r="A35" s="45" t="s">
        <v>48</v>
      </c>
      <c r="B35" s="47" t="s">
        <v>524</v>
      </c>
      <c r="C35" s="57" t="s">
        <v>123</v>
      </c>
      <c r="D35" s="45" t="s">
        <v>310</v>
      </c>
    </row>
    <row r="36" spans="1:4" s="43" customFormat="1" ht="12.75" customHeight="1" hidden="1">
      <c r="A36" s="45" t="s">
        <v>49</v>
      </c>
      <c r="B36" s="47" t="s">
        <v>525</v>
      </c>
      <c r="C36" s="57" t="s">
        <v>594</v>
      </c>
      <c r="D36" s="45" t="s">
        <v>311</v>
      </c>
    </row>
    <row r="37" spans="1:4" s="43" customFormat="1" ht="12.75" customHeight="1" hidden="1">
      <c r="A37" s="45" t="s">
        <v>673</v>
      </c>
      <c r="B37" s="47" t="s">
        <v>525</v>
      </c>
      <c r="C37" s="57" t="s">
        <v>595</v>
      </c>
      <c r="D37" s="45" t="s">
        <v>701</v>
      </c>
    </row>
    <row r="38" spans="1:4" s="43" customFormat="1" ht="12.75" customHeight="1" hidden="1">
      <c r="A38" s="45" t="s">
        <v>674</v>
      </c>
      <c r="B38" s="47" t="s">
        <v>525</v>
      </c>
      <c r="C38" s="57" t="s">
        <v>596</v>
      </c>
      <c r="D38" s="45" t="s">
        <v>702</v>
      </c>
    </row>
    <row r="39" spans="1:4" s="43" customFormat="1" ht="12.75" customHeight="1" hidden="1">
      <c r="A39" s="45" t="s">
        <v>50</v>
      </c>
      <c r="B39" s="47" t="s">
        <v>525</v>
      </c>
      <c r="C39" s="57" t="s">
        <v>124</v>
      </c>
      <c r="D39" s="45" t="s">
        <v>703</v>
      </c>
    </row>
    <row r="40" spans="1:4" s="43" customFormat="1" ht="12.75" customHeight="1" hidden="1">
      <c r="A40" s="98" t="s">
        <v>675</v>
      </c>
      <c r="B40" s="47" t="s">
        <v>525</v>
      </c>
      <c r="C40" s="57" t="s">
        <v>597</v>
      </c>
      <c r="D40" s="45" t="s">
        <v>704</v>
      </c>
    </row>
    <row r="41" spans="1:4" s="43" customFormat="1" ht="12.75" customHeight="1" hidden="1">
      <c r="A41" s="45" t="s">
        <v>51</v>
      </c>
      <c r="B41" s="47" t="s">
        <v>525</v>
      </c>
      <c r="C41" s="57" t="s">
        <v>598</v>
      </c>
      <c r="D41" s="45" t="s">
        <v>242</v>
      </c>
    </row>
    <row r="42" spans="1:4" s="43" customFormat="1" ht="12.75" customHeight="1" hidden="1">
      <c r="A42" s="45" t="s">
        <v>52</v>
      </c>
      <c r="B42" s="47" t="s">
        <v>525</v>
      </c>
      <c r="C42" s="57" t="s">
        <v>261</v>
      </c>
      <c r="D42" s="45" t="s">
        <v>929</v>
      </c>
    </row>
    <row r="43" spans="1:4" s="43" customFormat="1" ht="12.75" customHeight="1" hidden="1">
      <c r="A43" s="45" t="s">
        <v>53</v>
      </c>
      <c r="B43" s="47" t="s">
        <v>525</v>
      </c>
      <c r="C43" s="57" t="s">
        <v>599</v>
      </c>
      <c r="D43" s="45"/>
    </row>
    <row r="44" spans="1:4" s="43" customFormat="1" ht="12.75" customHeight="1" hidden="1">
      <c r="A44" s="45" t="s">
        <v>676</v>
      </c>
      <c r="B44" s="47" t="s">
        <v>525</v>
      </c>
      <c r="C44" s="57" t="s">
        <v>262</v>
      </c>
      <c r="D44" s="45"/>
    </row>
    <row r="45" spans="1:4" s="43" customFormat="1" ht="12.75" customHeight="1" hidden="1">
      <c r="A45" s="45" t="s">
        <v>677</v>
      </c>
      <c r="B45" s="47" t="s">
        <v>525</v>
      </c>
      <c r="C45" s="57" t="s">
        <v>263</v>
      </c>
      <c r="D45" s="45"/>
    </row>
    <row r="46" spans="1:4" s="43" customFormat="1" ht="12.75" customHeight="1" hidden="1">
      <c r="A46" s="45" t="s">
        <v>678</v>
      </c>
      <c r="B46" s="47" t="s">
        <v>523</v>
      </c>
      <c r="C46" s="57" t="s">
        <v>600</v>
      </c>
      <c r="D46" s="45"/>
    </row>
    <row r="47" spans="1:4" s="43" customFormat="1" ht="12.75" customHeight="1" hidden="1">
      <c r="A47" s="45" t="s">
        <v>679</v>
      </c>
      <c r="B47" s="47" t="s">
        <v>523</v>
      </c>
      <c r="C47" s="57" t="s">
        <v>601</v>
      </c>
      <c r="D47" s="45"/>
    </row>
    <row r="48" spans="1:4" s="43" customFormat="1" ht="12.75" customHeight="1" hidden="1">
      <c r="A48" s="45" t="s">
        <v>680</v>
      </c>
      <c r="B48" s="47" t="s">
        <v>523</v>
      </c>
      <c r="C48" s="57" t="s">
        <v>602</v>
      </c>
      <c r="D48" s="45"/>
    </row>
    <row r="49" spans="1:4" s="43" customFormat="1" ht="12.75" customHeight="1" hidden="1">
      <c r="A49" s="45" t="s">
        <v>681</v>
      </c>
      <c r="B49" s="47" t="s">
        <v>523</v>
      </c>
      <c r="C49" s="57" t="s">
        <v>603</v>
      </c>
      <c r="D49" s="45"/>
    </row>
    <row r="50" spans="1:4" s="43" customFormat="1" ht="12.75" customHeight="1" hidden="1">
      <c r="A50" s="45" t="s">
        <v>682</v>
      </c>
      <c r="B50" s="47" t="s">
        <v>523</v>
      </c>
      <c r="C50" s="57" t="s">
        <v>604</v>
      </c>
      <c r="D50" s="45"/>
    </row>
    <row r="51" spans="1:4" s="43" customFormat="1" ht="12.75" customHeight="1" hidden="1">
      <c r="A51" s="45" t="s">
        <v>54</v>
      </c>
      <c r="B51" s="47" t="s">
        <v>523</v>
      </c>
      <c r="C51" s="57" t="s">
        <v>605</v>
      </c>
      <c r="D51" s="45"/>
    </row>
    <row r="52" spans="1:4" s="43" customFormat="1" ht="12.75" customHeight="1" hidden="1">
      <c r="A52" s="45" t="s">
        <v>55</v>
      </c>
      <c r="B52" s="47" t="s">
        <v>523</v>
      </c>
      <c r="C52" s="57" t="s">
        <v>264</v>
      </c>
      <c r="D52" s="45"/>
    </row>
    <row r="53" spans="1:4" s="43" customFormat="1" ht="12.75" customHeight="1" hidden="1">
      <c r="A53" s="45" t="s">
        <v>683</v>
      </c>
      <c r="B53" s="47" t="s">
        <v>523</v>
      </c>
      <c r="C53" s="57" t="s">
        <v>606</v>
      </c>
      <c r="D53" s="45"/>
    </row>
    <row r="54" spans="1:4" s="43" customFormat="1" ht="12.75" customHeight="1" hidden="1">
      <c r="A54" s="45" t="s">
        <v>56</v>
      </c>
      <c r="B54" s="47" t="s">
        <v>523</v>
      </c>
      <c r="C54" s="57" t="s">
        <v>67</v>
      </c>
      <c r="D54" s="45"/>
    </row>
    <row r="55" spans="1:4" s="43" customFormat="1" ht="12.75" customHeight="1" hidden="1">
      <c r="A55" s="45" t="s">
        <v>669</v>
      </c>
      <c r="B55" s="47" t="s">
        <v>523</v>
      </c>
      <c r="C55" s="57" t="s">
        <v>73</v>
      </c>
      <c r="D55" s="45"/>
    </row>
    <row r="56" spans="1:4" s="43" customFormat="1" ht="12.75" customHeight="1" hidden="1">
      <c r="A56" s="45" t="s">
        <v>684</v>
      </c>
      <c r="B56" s="47" t="s">
        <v>523</v>
      </c>
      <c r="C56" s="57" t="s">
        <v>74</v>
      </c>
      <c r="D56" s="45"/>
    </row>
    <row r="57" spans="1:4" s="43" customFormat="1" ht="12.75" customHeight="1" hidden="1">
      <c r="A57" s="45" t="s">
        <v>670</v>
      </c>
      <c r="B57" s="47" t="s">
        <v>523</v>
      </c>
      <c r="C57" s="57" t="s">
        <v>75</v>
      </c>
      <c r="D57" s="45"/>
    </row>
    <row r="58" spans="1:4" s="43" customFormat="1" ht="12.75" customHeight="1" hidden="1">
      <c r="A58" s="98" t="s">
        <v>314</v>
      </c>
      <c r="B58" s="47" t="s">
        <v>523</v>
      </c>
      <c r="C58" s="57" t="s">
        <v>76</v>
      </c>
      <c r="D58" s="45"/>
    </row>
    <row r="59" spans="1:4" s="43" customFormat="1" ht="12.75" customHeight="1" hidden="1">
      <c r="A59" s="98"/>
      <c r="B59" s="47" t="s">
        <v>528</v>
      </c>
      <c r="C59" s="57" t="s">
        <v>133</v>
      </c>
      <c r="D59" s="45"/>
    </row>
    <row r="60" spans="1:4" s="43" customFormat="1" ht="12.75" customHeight="1" hidden="1">
      <c r="A60" s="98"/>
      <c r="B60" s="47" t="s">
        <v>528</v>
      </c>
      <c r="C60" s="57" t="s">
        <v>134</v>
      </c>
      <c r="D60" s="45"/>
    </row>
    <row r="61" spans="1:4" s="43" customFormat="1" ht="12.75" customHeight="1" hidden="1">
      <c r="A61" s="45"/>
      <c r="B61" s="47" t="s">
        <v>528</v>
      </c>
      <c r="C61" s="57" t="s">
        <v>135</v>
      </c>
      <c r="D61" s="45"/>
    </row>
    <row r="62" spans="1:4" s="43" customFormat="1" ht="12.75" customHeight="1" hidden="1">
      <c r="A62" s="45"/>
      <c r="B62" s="47" t="s">
        <v>528</v>
      </c>
      <c r="C62" s="57" t="s">
        <v>136</v>
      </c>
      <c r="D62" s="45"/>
    </row>
    <row r="63" spans="1:4" s="43" customFormat="1" ht="12.75" customHeight="1" hidden="1">
      <c r="A63" s="98"/>
      <c r="B63" s="47" t="s">
        <v>528</v>
      </c>
      <c r="C63" s="57" t="s">
        <v>137</v>
      </c>
      <c r="D63" s="45"/>
    </row>
    <row r="64" spans="1:4" s="43" customFormat="1" ht="12.75" customHeight="1" hidden="1">
      <c r="A64" s="98"/>
      <c r="B64" s="47" t="s">
        <v>528</v>
      </c>
      <c r="C64" s="57" t="s">
        <v>138</v>
      </c>
      <c r="D64" s="45"/>
    </row>
    <row r="65" spans="1:4" s="43" customFormat="1" ht="12.75" customHeight="1" hidden="1">
      <c r="A65" s="98"/>
      <c r="B65" s="47" t="s">
        <v>528</v>
      </c>
      <c r="C65" s="57" t="s">
        <v>463</v>
      </c>
      <c r="D65" s="45"/>
    </row>
    <row r="66" spans="1:4" s="43" customFormat="1" ht="12.75" customHeight="1" hidden="1">
      <c r="A66" s="98"/>
      <c r="B66" s="47" t="s">
        <v>528</v>
      </c>
      <c r="C66" s="57" t="s">
        <v>464</v>
      </c>
      <c r="D66" s="45"/>
    </row>
    <row r="67" spans="1:4" s="43" customFormat="1" ht="12.75" customHeight="1" hidden="1">
      <c r="A67" s="98"/>
      <c r="B67" s="47" t="s">
        <v>528</v>
      </c>
      <c r="C67" s="57" t="s">
        <v>465</v>
      </c>
      <c r="D67" s="45"/>
    </row>
    <row r="68" spans="1:4" s="43" customFormat="1" ht="12.75" customHeight="1" hidden="1">
      <c r="A68" s="98"/>
      <c r="B68" s="47" t="s">
        <v>528</v>
      </c>
      <c r="C68" s="57" t="s">
        <v>265</v>
      </c>
      <c r="D68" s="45"/>
    </row>
    <row r="69" spans="1:4" s="43" customFormat="1" ht="12.75" customHeight="1" hidden="1">
      <c r="A69" s="98"/>
      <c r="B69" s="47" t="s">
        <v>528</v>
      </c>
      <c r="C69" s="57" t="s">
        <v>466</v>
      </c>
      <c r="D69" s="45"/>
    </row>
    <row r="70" spans="1:4" s="43" customFormat="1" ht="12.75" customHeight="1" hidden="1">
      <c r="A70" s="98"/>
      <c r="B70" s="47" t="s">
        <v>528</v>
      </c>
      <c r="C70" s="57" t="s">
        <v>266</v>
      </c>
      <c r="D70" s="45"/>
    </row>
    <row r="71" spans="1:4" s="43" customFormat="1" ht="12.75" customHeight="1" hidden="1">
      <c r="A71" s="98"/>
      <c r="B71" s="47" t="s">
        <v>528</v>
      </c>
      <c r="C71" s="57" t="s">
        <v>267</v>
      </c>
      <c r="D71" s="45"/>
    </row>
    <row r="72" spans="1:4" s="43" customFormat="1" ht="12.75" customHeight="1" hidden="1">
      <c r="A72" s="98"/>
      <c r="B72" s="47" t="s">
        <v>528</v>
      </c>
      <c r="C72" s="57" t="s">
        <v>125</v>
      </c>
      <c r="D72" s="45"/>
    </row>
    <row r="73" spans="1:4" s="43" customFormat="1" ht="12.75" customHeight="1" hidden="1">
      <c r="A73" s="98"/>
      <c r="B73" s="47" t="s">
        <v>528</v>
      </c>
      <c r="C73" s="57" t="s">
        <v>68</v>
      </c>
      <c r="D73" s="45"/>
    </row>
    <row r="74" spans="1:4" s="43" customFormat="1" ht="12.75" customHeight="1" hidden="1">
      <c r="A74" s="98"/>
      <c r="B74" s="47" t="s">
        <v>528</v>
      </c>
      <c r="C74" s="57" t="s">
        <v>69</v>
      </c>
      <c r="D74" s="45"/>
    </row>
    <row r="75" spans="1:4" s="43" customFormat="1" ht="12.75" customHeight="1" hidden="1">
      <c r="A75" s="98"/>
      <c r="B75" s="47" t="s">
        <v>526</v>
      </c>
      <c r="C75" s="57" t="s">
        <v>467</v>
      </c>
      <c r="D75" s="45"/>
    </row>
    <row r="76" spans="1:4" s="43" customFormat="1" ht="12.75" customHeight="1" hidden="1">
      <c r="A76" s="98"/>
      <c r="B76" s="47" t="s">
        <v>526</v>
      </c>
      <c r="C76" s="57" t="s">
        <v>468</v>
      </c>
      <c r="D76" s="45"/>
    </row>
    <row r="77" spans="1:4" s="43" customFormat="1" ht="12.75" customHeight="1" hidden="1">
      <c r="A77" s="98"/>
      <c r="B77" s="47" t="s">
        <v>526</v>
      </c>
      <c r="C77" s="57" t="s">
        <v>469</v>
      </c>
      <c r="D77" s="45"/>
    </row>
    <row r="78" spans="1:4" s="43" customFormat="1" ht="12.75" customHeight="1" hidden="1">
      <c r="A78" s="98"/>
      <c r="B78" s="47" t="s">
        <v>526</v>
      </c>
      <c r="C78" s="57" t="s">
        <v>268</v>
      </c>
      <c r="D78" s="45"/>
    </row>
    <row r="79" spans="1:4" s="43" customFormat="1" ht="12.75" customHeight="1" hidden="1">
      <c r="A79" s="98"/>
      <c r="B79" s="47" t="s">
        <v>526</v>
      </c>
      <c r="C79" s="57" t="s">
        <v>470</v>
      </c>
      <c r="D79" s="45"/>
    </row>
    <row r="80" spans="1:4" s="43" customFormat="1" ht="12.75" customHeight="1" hidden="1">
      <c r="A80" s="98"/>
      <c r="B80" s="47" t="s">
        <v>526</v>
      </c>
      <c r="C80" s="57" t="s">
        <v>126</v>
      </c>
      <c r="D80" s="45"/>
    </row>
    <row r="81" spans="1:4" s="43" customFormat="1" ht="12.75" customHeight="1" hidden="1">
      <c r="A81" s="98"/>
      <c r="B81" s="47" t="s">
        <v>526</v>
      </c>
      <c r="C81" s="57" t="s">
        <v>127</v>
      </c>
      <c r="D81" s="45"/>
    </row>
    <row r="82" spans="1:4" s="43" customFormat="1" ht="12.75" customHeight="1" hidden="1">
      <c r="A82" s="98"/>
      <c r="B82" s="47" t="s">
        <v>526</v>
      </c>
      <c r="C82" s="57" t="s">
        <v>70</v>
      </c>
      <c r="D82" s="45"/>
    </row>
    <row r="83" spans="1:4" s="43" customFormat="1" ht="12.75" customHeight="1" hidden="1">
      <c r="A83" s="98"/>
      <c r="B83" s="47" t="s">
        <v>529</v>
      </c>
      <c r="C83" s="57" t="s">
        <v>471</v>
      </c>
      <c r="D83" s="45"/>
    </row>
    <row r="84" spans="1:4" s="43" customFormat="1" ht="12.75" customHeight="1" hidden="1">
      <c r="A84" s="98"/>
      <c r="B84" s="47" t="s">
        <v>529</v>
      </c>
      <c r="C84" s="57" t="s">
        <v>128</v>
      </c>
      <c r="D84" s="45"/>
    </row>
    <row r="85" spans="1:4" s="43" customFormat="1" ht="12.75" customHeight="1" hidden="1">
      <c r="A85" s="98"/>
      <c r="B85" s="47" t="s">
        <v>529</v>
      </c>
      <c r="C85" s="57" t="s">
        <v>129</v>
      </c>
      <c r="D85" s="45"/>
    </row>
    <row r="86" spans="1:4" s="43" customFormat="1" ht="12.75" customHeight="1" hidden="1">
      <c r="A86" s="98"/>
      <c r="B86" s="47" t="s">
        <v>529</v>
      </c>
      <c r="C86" s="57" t="s">
        <v>384</v>
      </c>
      <c r="D86" s="45"/>
    </row>
    <row r="87" spans="1:4" s="43" customFormat="1" ht="12.75" customHeight="1" hidden="1">
      <c r="A87" s="98"/>
      <c r="B87" s="47" t="s">
        <v>529</v>
      </c>
      <c r="C87" s="57" t="s">
        <v>385</v>
      </c>
      <c r="D87" s="45"/>
    </row>
    <row r="88" spans="1:4" s="43" customFormat="1" ht="12.75" customHeight="1" hidden="1">
      <c r="A88" s="98"/>
      <c r="B88" s="47" t="s">
        <v>529</v>
      </c>
      <c r="C88" s="57" t="s">
        <v>386</v>
      </c>
      <c r="D88" s="45"/>
    </row>
    <row r="89" spans="1:4" s="43" customFormat="1" ht="12.75" customHeight="1" hidden="1">
      <c r="A89" s="98"/>
      <c r="B89" s="47" t="s">
        <v>529</v>
      </c>
      <c r="C89" s="57" t="s">
        <v>387</v>
      </c>
      <c r="D89" s="45"/>
    </row>
    <row r="90" spans="1:4" s="43" customFormat="1" ht="12.75" customHeight="1" hidden="1">
      <c r="A90" s="98"/>
      <c r="B90" s="47" t="s">
        <v>529</v>
      </c>
      <c r="C90" s="57" t="s">
        <v>388</v>
      </c>
      <c r="D90" s="45"/>
    </row>
    <row r="91" spans="1:4" s="43" customFormat="1" ht="12.75" customHeight="1" hidden="1">
      <c r="A91" s="98"/>
      <c r="B91" s="47" t="s">
        <v>529</v>
      </c>
      <c r="C91" s="57" t="s">
        <v>389</v>
      </c>
      <c r="D91" s="45"/>
    </row>
    <row r="92" spans="1:4" s="43" customFormat="1" ht="12.75" customHeight="1" hidden="1">
      <c r="A92" s="98"/>
      <c r="B92" s="47" t="s">
        <v>529</v>
      </c>
      <c r="C92" s="57" t="s">
        <v>390</v>
      </c>
      <c r="D92" s="45"/>
    </row>
    <row r="93" spans="1:4" s="43" customFormat="1" ht="12.75" customHeight="1" hidden="1">
      <c r="A93" s="98"/>
      <c r="B93" s="47" t="s">
        <v>529</v>
      </c>
      <c r="C93" s="57" t="s">
        <v>269</v>
      </c>
      <c r="D93" s="45"/>
    </row>
    <row r="94" spans="1:4" s="43" customFormat="1" ht="12.75" customHeight="1" hidden="1">
      <c r="A94" s="98"/>
      <c r="B94" s="47" t="s">
        <v>529</v>
      </c>
      <c r="C94" s="57" t="s">
        <v>391</v>
      </c>
      <c r="D94" s="45"/>
    </row>
    <row r="95" spans="1:4" s="43" customFormat="1" ht="12.75" customHeight="1" hidden="1">
      <c r="A95" s="98"/>
      <c r="B95" s="47" t="s">
        <v>529</v>
      </c>
      <c r="C95" s="57" t="s">
        <v>270</v>
      </c>
      <c r="D95" s="45"/>
    </row>
    <row r="96" spans="1:4" s="43" customFormat="1" ht="12.75" customHeight="1" hidden="1">
      <c r="A96" s="98"/>
      <c r="B96" s="47" t="s">
        <v>529</v>
      </c>
      <c r="C96" s="57" t="s">
        <v>392</v>
      </c>
      <c r="D96" s="45"/>
    </row>
    <row r="97" spans="1:4" s="43" customFormat="1" ht="12.75" customHeight="1" hidden="1">
      <c r="A97" s="98"/>
      <c r="B97" s="47" t="s">
        <v>529</v>
      </c>
      <c r="C97" s="57" t="s">
        <v>393</v>
      </c>
      <c r="D97" s="45"/>
    </row>
    <row r="98" spans="1:4" s="43" customFormat="1" ht="12.75" customHeight="1" hidden="1">
      <c r="A98" s="98"/>
      <c r="B98" s="47" t="s">
        <v>529</v>
      </c>
      <c r="C98" s="57" t="s">
        <v>394</v>
      </c>
      <c r="D98" s="45"/>
    </row>
    <row r="99" spans="1:4" s="43" customFormat="1" ht="12.75" customHeight="1" hidden="1">
      <c r="A99" s="98"/>
      <c r="B99" s="47" t="s">
        <v>529</v>
      </c>
      <c r="C99" s="57" t="s">
        <v>395</v>
      </c>
      <c r="D99" s="45"/>
    </row>
    <row r="100" spans="1:4" s="43" customFormat="1" ht="12.75" customHeight="1" hidden="1">
      <c r="A100" s="98"/>
      <c r="B100" s="47" t="s">
        <v>529</v>
      </c>
      <c r="C100" s="57" t="s">
        <v>396</v>
      </c>
      <c r="D100" s="45"/>
    </row>
    <row r="101" spans="1:4" s="43" customFormat="1" ht="12.75" customHeight="1" hidden="1">
      <c r="A101" s="98"/>
      <c r="B101" s="47" t="s">
        <v>529</v>
      </c>
      <c r="C101" s="57" t="s">
        <v>397</v>
      </c>
      <c r="D101" s="45"/>
    </row>
    <row r="102" spans="1:4" s="43" customFormat="1" ht="12.75" customHeight="1" hidden="1">
      <c r="A102" s="98"/>
      <c r="B102" s="47" t="s">
        <v>529</v>
      </c>
      <c r="C102" s="57" t="s">
        <v>398</v>
      </c>
      <c r="D102" s="45"/>
    </row>
    <row r="103" spans="1:4" s="43" customFormat="1" ht="12.75" customHeight="1" hidden="1">
      <c r="A103" s="98"/>
      <c r="B103" s="47" t="s">
        <v>529</v>
      </c>
      <c r="C103" s="57" t="s">
        <v>399</v>
      </c>
      <c r="D103" s="45"/>
    </row>
    <row r="104" spans="1:4" s="43" customFormat="1" ht="12.75" customHeight="1" hidden="1">
      <c r="A104" s="98"/>
      <c r="B104" s="47" t="s">
        <v>529</v>
      </c>
      <c r="C104" s="57" t="s">
        <v>476</v>
      </c>
      <c r="D104" s="45"/>
    </row>
    <row r="105" spans="1:4" s="43" customFormat="1" ht="12.75" customHeight="1" hidden="1">
      <c r="A105" s="98"/>
      <c r="B105" s="47" t="s">
        <v>529</v>
      </c>
      <c r="C105" s="57" t="s">
        <v>271</v>
      </c>
      <c r="D105" s="45"/>
    </row>
    <row r="106" spans="1:4" s="43" customFormat="1" ht="12.75" customHeight="1" hidden="1">
      <c r="A106" s="98"/>
      <c r="B106" s="47" t="s">
        <v>529</v>
      </c>
      <c r="C106" s="57" t="s">
        <v>629</v>
      </c>
      <c r="D106" s="45"/>
    </row>
    <row r="107" spans="1:4" s="43" customFormat="1" ht="12.75" customHeight="1" hidden="1">
      <c r="A107" s="98"/>
      <c r="B107" s="47" t="s">
        <v>529</v>
      </c>
      <c r="C107" s="57" t="s">
        <v>272</v>
      </c>
      <c r="D107" s="45"/>
    </row>
    <row r="108" spans="1:4" s="43" customFormat="1" ht="12.75" customHeight="1" hidden="1">
      <c r="A108" s="98"/>
      <c r="B108" s="47" t="s">
        <v>529</v>
      </c>
      <c r="C108" s="57" t="s">
        <v>273</v>
      </c>
      <c r="D108" s="45"/>
    </row>
    <row r="109" spans="1:4" s="43" customFormat="1" ht="12.75" customHeight="1" hidden="1">
      <c r="A109" s="98"/>
      <c r="B109" s="47" t="s">
        <v>529</v>
      </c>
      <c r="C109" s="57" t="s">
        <v>274</v>
      </c>
      <c r="D109" s="45"/>
    </row>
    <row r="110" spans="1:4" s="43" customFormat="1" ht="12.75" customHeight="1" hidden="1">
      <c r="A110" s="98"/>
      <c r="B110" s="47" t="s">
        <v>529</v>
      </c>
      <c r="C110" s="57" t="s">
        <v>739</v>
      </c>
      <c r="D110" s="45"/>
    </row>
    <row r="111" spans="1:4" s="43" customFormat="1" ht="12.75" customHeight="1" hidden="1">
      <c r="A111" s="98"/>
      <c r="B111" s="47" t="s">
        <v>531</v>
      </c>
      <c r="C111" s="57" t="s">
        <v>477</v>
      </c>
      <c r="D111" s="45"/>
    </row>
    <row r="112" spans="1:4" s="43" customFormat="1" ht="12.75" customHeight="1" hidden="1">
      <c r="A112" s="98"/>
      <c r="B112" s="47" t="s">
        <v>531</v>
      </c>
      <c r="C112" s="57" t="s">
        <v>478</v>
      </c>
      <c r="D112" s="45"/>
    </row>
    <row r="113" spans="1:4" s="43" customFormat="1" ht="12.75" customHeight="1" hidden="1">
      <c r="A113" s="98"/>
      <c r="B113" s="47" t="s">
        <v>531</v>
      </c>
      <c r="C113" s="57" t="s">
        <v>479</v>
      </c>
      <c r="D113" s="45"/>
    </row>
    <row r="114" spans="1:4" s="43" customFormat="1" ht="12.75" customHeight="1" hidden="1">
      <c r="A114" s="98"/>
      <c r="B114" s="47" t="s">
        <v>531</v>
      </c>
      <c r="C114" s="57" t="s">
        <v>480</v>
      </c>
      <c r="D114" s="45"/>
    </row>
    <row r="115" spans="1:4" s="43" customFormat="1" ht="12.75" customHeight="1" hidden="1">
      <c r="A115" s="98"/>
      <c r="B115" s="47" t="s">
        <v>531</v>
      </c>
      <c r="C115" s="57" t="s">
        <v>481</v>
      </c>
      <c r="D115" s="45"/>
    </row>
    <row r="116" spans="1:4" s="43" customFormat="1" ht="12.75" customHeight="1" hidden="1">
      <c r="A116" s="98"/>
      <c r="B116" s="47" t="s">
        <v>531</v>
      </c>
      <c r="C116" s="57" t="s">
        <v>27</v>
      </c>
      <c r="D116" s="45"/>
    </row>
    <row r="117" spans="1:4" s="43" customFormat="1" ht="12.75" customHeight="1" hidden="1">
      <c r="A117" s="98"/>
      <c r="B117" s="47" t="s">
        <v>531</v>
      </c>
      <c r="C117" s="57" t="s">
        <v>275</v>
      </c>
      <c r="D117" s="45"/>
    </row>
    <row r="118" spans="1:4" s="43" customFormat="1" ht="12.75" customHeight="1" hidden="1">
      <c r="A118" s="98"/>
      <c r="B118" s="47" t="s">
        <v>531</v>
      </c>
      <c r="C118" s="57" t="s">
        <v>28</v>
      </c>
      <c r="D118" s="45"/>
    </row>
    <row r="119" spans="1:4" s="43" customFormat="1" ht="12.75" customHeight="1" hidden="1">
      <c r="A119" s="98"/>
      <c r="B119" s="47" t="s">
        <v>531</v>
      </c>
      <c r="C119" s="57" t="s">
        <v>29</v>
      </c>
      <c r="D119" s="45"/>
    </row>
    <row r="120" spans="1:4" s="43" customFormat="1" ht="12.75" customHeight="1" hidden="1">
      <c r="A120" s="98"/>
      <c r="B120" s="47" t="s">
        <v>531</v>
      </c>
      <c r="C120" s="57" t="s">
        <v>276</v>
      </c>
      <c r="D120" s="45"/>
    </row>
    <row r="121" spans="1:4" s="43" customFormat="1" ht="12.75" customHeight="1" hidden="1">
      <c r="A121" s="98"/>
      <c r="B121" s="47" t="s">
        <v>531</v>
      </c>
      <c r="C121" s="57" t="s">
        <v>277</v>
      </c>
      <c r="D121" s="45"/>
    </row>
    <row r="122" spans="1:4" s="43" customFormat="1" ht="12.75" customHeight="1" hidden="1">
      <c r="A122" s="98"/>
      <c r="B122" s="47" t="s">
        <v>531</v>
      </c>
      <c r="C122" s="57" t="s">
        <v>278</v>
      </c>
      <c r="D122" s="45"/>
    </row>
    <row r="123" spans="1:4" s="43" customFormat="1" ht="12.75" customHeight="1" hidden="1">
      <c r="A123" s="98"/>
      <c r="B123" s="47" t="s">
        <v>530</v>
      </c>
      <c r="C123" s="57" t="s">
        <v>30</v>
      </c>
      <c r="D123" s="45"/>
    </row>
    <row r="124" spans="1:4" s="43" customFormat="1" ht="12.75" customHeight="1" hidden="1">
      <c r="A124" s="98"/>
      <c r="B124" s="47" t="s">
        <v>530</v>
      </c>
      <c r="C124" s="57" t="s">
        <v>31</v>
      </c>
      <c r="D124" s="45"/>
    </row>
    <row r="125" spans="1:4" s="43" customFormat="1" ht="12.75" customHeight="1" hidden="1">
      <c r="A125" s="98"/>
      <c r="B125" s="47" t="s">
        <v>530</v>
      </c>
      <c r="C125" s="57" t="s">
        <v>32</v>
      </c>
      <c r="D125" s="45"/>
    </row>
    <row r="126" spans="1:4" s="43" customFormat="1" ht="12.75" customHeight="1" hidden="1">
      <c r="A126" s="98"/>
      <c r="B126" s="47" t="s">
        <v>530</v>
      </c>
      <c r="C126" s="57" t="s">
        <v>279</v>
      </c>
      <c r="D126" s="45"/>
    </row>
    <row r="127" spans="1:4" s="43" customFormat="1" ht="12.75" customHeight="1" hidden="1">
      <c r="A127" s="98"/>
      <c r="B127" s="47" t="s">
        <v>530</v>
      </c>
      <c r="C127" s="57" t="s">
        <v>33</v>
      </c>
      <c r="D127" s="45"/>
    </row>
    <row r="128" spans="1:4" s="43" customFormat="1" ht="12.75" customHeight="1" hidden="1">
      <c r="A128" s="98"/>
      <c r="B128" s="47" t="s">
        <v>530</v>
      </c>
      <c r="C128" s="57" t="s">
        <v>280</v>
      </c>
      <c r="D128" s="45"/>
    </row>
    <row r="129" spans="1:4" s="43" customFormat="1" ht="12.75" customHeight="1" hidden="1">
      <c r="A129" s="98"/>
      <c r="B129" s="47" t="s">
        <v>530</v>
      </c>
      <c r="C129" s="57" t="s">
        <v>34</v>
      </c>
      <c r="D129" s="45"/>
    </row>
    <row r="130" spans="1:4" s="43" customFormat="1" ht="12.75" customHeight="1" hidden="1">
      <c r="A130" s="98"/>
      <c r="B130" s="47" t="s">
        <v>530</v>
      </c>
      <c r="C130" s="57" t="s">
        <v>35</v>
      </c>
      <c r="D130" s="45"/>
    </row>
    <row r="131" spans="1:4" s="43" customFormat="1" ht="12.75" customHeight="1" hidden="1">
      <c r="A131" s="98"/>
      <c r="B131" s="47" t="s">
        <v>530</v>
      </c>
      <c r="C131" s="57" t="s">
        <v>36</v>
      </c>
      <c r="D131" s="45"/>
    </row>
    <row r="132" spans="1:4" s="43" customFormat="1" ht="12.75" customHeight="1" hidden="1">
      <c r="A132" s="98"/>
      <c r="B132" s="47" t="s">
        <v>530</v>
      </c>
      <c r="C132" s="57" t="s">
        <v>37</v>
      </c>
      <c r="D132" s="45"/>
    </row>
    <row r="133" spans="1:4" s="43" customFormat="1" ht="12.75" customHeight="1" hidden="1">
      <c r="A133" s="98"/>
      <c r="B133" s="47" t="s">
        <v>530</v>
      </c>
      <c r="C133" s="57" t="s">
        <v>77</v>
      </c>
      <c r="D133" s="45"/>
    </row>
    <row r="134" spans="1:4" s="43" customFormat="1" ht="12.75" customHeight="1" hidden="1">
      <c r="A134" s="98"/>
      <c r="B134" s="47" t="s">
        <v>530</v>
      </c>
      <c r="C134" s="57" t="s">
        <v>78</v>
      </c>
      <c r="D134" s="45"/>
    </row>
    <row r="135" spans="1:4" s="43" customFormat="1" ht="12.75" customHeight="1" hidden="1">
      <c r="A135" s="98"/>
      <c r="B135" s="47" t="s">
        <v>530</v>
      </c>
      <c r="C135" s="57" t="s">
        <v>79</v>
      </c>
      <c r="D135" s="45"/>
    </row>
    <row r="136" spans="1:4" s="43" customFormat="1" ht="12.75" customHeight="1" hidden="1">
      <c r="A136" s="98"/>
      <c r="B136" s="47" t="s">
        <v>530</v>
      </c>
      <c r="C136" s="57" t="s">
        <v>80</v>
      </c>
      <c r="D136" s="45"/>
    </row>
    <row r="137" spans="1:4" s="43" customFormat="1" ht="12.75" customHeight="1" hidden="1">
      <c r="A137" s="98"/>
      <c r="B137" s="47" t="s">
        <v>527</v>
      </c>
      <c r="C137" s="57" t="s">
        <v>38</v>
      </c>
      <c r="D137" s="45"/>
    </row>
    <row r="138" spans="1:4" s="43" customFormat="1" ht="12.75" customHeight="1" hidden="1">
      <c r="A138" s="98"/>
      <c r="B138" s="47" t="s">
        <v>527</v>
      </c>
      <c r="C138" s="57" t="s">
        <v>281</v>
      </c>
      <c r="D138" s="45"/>
    </row>
    <row r="139" spans="1:4" s="43" customFormat="1" ht="12.75" customHeight="1" hidden="1">
      <c r="A139" s="98"/>
      <c r="B139" s="47" t="s">
        <v>527</v>
      </c>
      <c r="C139" s="57" t="s">
        <v>511</v>
      </c>
      <c r="D139" s="45"/>
    </row>
    <row r="140" spans="1:4" s="43" customFormat="1" ht="12.75" customHeight="1" hidden="1">
      <c r="A140" s="98"/>
      <c r="B140" s="47" t="s">
        <v>527</v>
      </c>
      <c r="C140" s="57" t="s">
        <v>282</v>
      </c>
      <c r="D140" s="45"/>
    </row>
    <row r="141" spans="1:4" s="43" customFormat="1" ht="12.75" customHeight="1" hidden="1">
      <c r="A141" s="98"/>
      <c r="B141" s="47" t="s">
        <v>527</v>
      </c>
      <c r="C141" s="57" t="s">
        <v>81</v>
      </c>
      <c r="D141" s="45"/>
    </row>
    <row r="142" spans="1:4" s="43" customFormat="1" ht="12.75" customHeight="1" hidden="1">
      <c r="A142" s="98"/>
      <c r="B142" s="47" t="s">
        <v>527</v>
      </c>
      <c r="C142" s="57" t="s">
        <v>82</v>
      </c>
      <c r="D142" s="45"/>
    </row>
    <row r="143" spans="1:4" s="43" customFormat="1" ht="12.75" customHeight="1" hidden="1">
      <c r="A143" s="98"/>
      <c r="B143" s="47" t="s">
        <v>527</v>
      </c>
      <c r="C143" s="57" t="s">
        <v>83</v>
      </c>
      <c r="D143" s="45"/>
    </row>
    <row r="144" spans="1:4" s="43" customFormat="1" ht="12.75" customHeight="1" hidden="1">
      <c r="A144" s="98"/>
      <c r="B144" s="47" t="s">
        <v>527</v>
      </c>
      <c r="C144" s="57" t="s">
        <v>84</v>
      </c>
      <c r="D144" s="45"/>
    </row>
    <row r="145" spans="1:4" s="43" customFormat="1" ht="12.75" customHeight="1" hidden="1">
      <c r="A145" s="98"/>
      <c r="B145" s="47" t="s">
        <v>527</v>
      </c>
      <c r="C145" s="57" t="s">
        <v>740</v>
      </c>
      <c r="D145" s="45"/>
    </row>
    <row r="146" spans="1:4" s="43" customFormat="1" ht="12.75" customHeight="1" hidden="1">
      <c r="A146" s="98"/>
      <c r="B146" s="47" t="s">
        <v>425</v>
      </c>
      <c r="C146" s="57" t="s">
        <v>512</v>
      </c>
      <c r="D146" s="45"/>
    </row>
    <row r="147" spans="1:4" s="43" customFormat="1" ht="12.75" customHeight="1" hidden="1">
      <c r="A147" s="98"/>
      <c r="B147" s="47" t="s">
        <v>425</v>
      </c>
      <c r="C147" s="57" t="s">
        <v>513</v>
      </c>
      <c r="D147" s="45"/>
    </row>
    <row r="148" spans="1:4" s="43" customFormat="1" ht="12.75" customHeight="1" hidden="1">
      <c r="A148" s="98"/>
      <c r="B148" s="47" t="s">
        <v>425</v>
      </c>
      <c r="C148" s="57" t="s">
        <v>283</v>
      </c>
      <c r="D148" s="45"/>
    </row>
    <row r="149" spans="1:4" s="43" customFormat="1" ht="12.75" customHeight="1" hidden="1">
      <c r="A149" s="98"/>
      <c r="B149" s="47" t="s">
        <v>425</v>
      </c>
      <c r="C149" s="57" t="s">
        <v>514</v>
      </c>
      <c r="D149" s="45"/>
    </row>
    <row r="150" spans="1:4" s="43" customFormat="1" ht="12.75" customHeight="1" hidden="1">
      <c r="A150" s="98"/>
      <c r="B150" s="47" t="s">
        <v>425</v>
      </c>
      <c r="C150" s="57" t="s">
        <v>515</v>
      </c>
      <c r="D150" s="45"/>
    </row>
    <row r="151" spans="1:4" s="43" customFormat="1" ht="12.75" customHeight="1" hidden="1">
      <c r="A151" s="98"/>
      <c r="B151" s="47" t="s">
        <v>425</v>
      </c>
      <c r="C151" s="57" t="s">
        <v>516</v>
      </c>
      <c r="D151" s="45"/>
    </row>
    <row r="152" spans="1:4" s="43" customFormat="1" ht="12.75" customHeight="1" hidden="1">
      <c r="A152" s="98"/>
      <c r="B152" s="47" t="s">
        <v>425</v>
      </c>
      <c r="C152" s="57" t="s">
        <v>85</v>
      </c>
      <c r="D152" s="45"/>
    </row>
    <row r="153" spans="1:4" s="43" customFormat="1" ht="12.75" customHeight="1" hidden="1">
      <c r="A153" s="98"/>
      <c r="B153" s="47" t="s">
        <v>425</v>
      </c>
      <c r="C153" s="57" t="s">
        <v>741</v>
      </c>
      <c r="D153" s="45"/>
    </row>
    <row r="154" spans="1:4" s="43" customFormat="1" ht="12.75" customHeight="1" hidden="1">
      <c r="A154" s="98"/>
      <c r="B154" s="47" t="s">
        <v>426</v>
      </c>
      <c r="C154" s="57" t="s">
        <v>517</v>
      </c>
      <c r="D154" s="45"/>
    </row>
    <row r="155" spans="1:4" s="43" customFormat="1" ht="12.75" customHeight="1" hidden="1">
      <c r="A155" s="98"/>
      <c r="B155" s="47" t="s">
        <v>426</v>
      </c>
      <c r="C155" s="57" t="s">
        <v>518</v>
      </c>
      <c r="D155" s="45"/>
    </row>
    <row r="156" spans="1:4" s="43" customFormat="1" ht="12.75" customHeight="1" hidden="1">
      <c r="A156" s="98"/>
      <c r="B156" s="47" t="s">
        <v>426</v>
      </c>
      <c r="C156" s="57" t="s">
        <v>284</v>
      </c>
      <c r="D156" s="45"/>
    </row>
    <row r="157" spans="1:4" s="43" customFormat="1" ht="12.75" customHeight="1" hidden="1">
      <c r="A157" s="98"/>
      <c r="B157" s="47" t="s">
        <v>426</v>
      </c>
      <c r="C157" s="57" t="s">
        <v>285</v>
      </c>
      <c r="D157" s="45"/>
    </row>
    <row r="158" spans="1:4" s="43" customFormat="1" ht="12.75" customHeight="1" hidden="1">
      <c r="A158" s="98"/>
      <c r="B158" s="47" t="s">
        <v>426</v>
      </c>
      <c r="C158" s="57" t="s">
        <v>482</v>
      </c>
      <c r="D158" s="45"/>
    </row>
    <row r="159" spans="1:4" s="43" customFormat="1" ht="12.75" customHeight="1" hidden="1">
      <c r="A159" s="98"/>
      <c r="B159" s="47" t="s">
        <v>426</v>
      </c>
      <c r="C159" s="57" t="s">
        <v>86</v>
      </c>
      <c r="D159" s="45"/>
    </row>
    <row r="160" spans="1:4" s="43" customFormat="1" ht="12.75" customHeight="1" hidden="1">
      <c r="A160" s="98"/>
      <c r="B160" s="47" t="s">
        <v>426</v>
      </c>
      <c r="C160" s="57" t="s">
        <v>87</v>
      </c>
      <c r="D160" s="45"/>
    </row>
    <row r="161" spans="1:4" s="43" customFormat="1" ht="12.75" customHeight="1" hidden="1">
      <c r="A161" s="98"/>
      <c r="B161" s="47" t="s">
        <v>426</v>
      </c>
      <c r="C161" s="57" t="s">
        <v>88</v>
      </c>
      <c r="D161" s="45"/>
    </row>
    <row r="162" spans="1:4" s="43" customFormat="1" ht="12.75" customHeight="1" hidden="1">
      <c r="A162" s="98"/>
      <c r="B162" s="47" t="s">
        <v>426</v>
      </c>
      <c r="C162" s="57" t="s">
        <v>89</v>
      </c>
      <c r="D162" s="45"/>
    </row>
    <row r="163" spans="1:4" s="43" customFormat="1" ht="12.75" customHeight="1" hidden="1">
      <c r="A163" s="98"/>
      <c r="B163" s="47" t="s">
        <v>426</v>
      </c>
      <c r="C163" s="57" t="s">
        <v>315</v>
      </c>
      <c r="D163" s="45"/>
    </row>
    <row r="164" spans="1:4" s="43" customFormat="1" ht="12.75" customHeight="1" hidden="1">
      <c r="A164" s="98"/>
      <c r="B164" s="47" t="s">
        <v>426</v>
      </c>
      <c r="C164" s="57" t="s">
        <v>919</v>
      </c>
      <c r="D164" s="45"/>
    </row>
    <row r="165" spans="1:4" s="43" customFormat="1" ht="12.75" customHeight="1" hidden="1">
      <c r="A165" s="98"/>
      <c r="B165" s="47" t="s">
        <v>426</v>
      </c>
      <c r="C165" s="57" t="s">
        <v>920</v>
      </c>
      <c r="D165" s="45"/>
    </row>
    <row r="166" spans="1:4" s="43" customFormat="1" ht="12.75" customHeight="1" hidden="1">
      <c r="A166" s="98"/>
      <c r="B166" s="47" t="s">
        <v>343</v>
      </c>
      <c r="C166" s="57" t="s">
        <v>705</v>
      </c>
      <c r="D166" s="45"/>
    </row>
    <row r="167" spans="1:4" s="43" customFormat="1" ht="12.75" customHeight="1" hidden="1">
      <c r="A167" s="98"/>
      <c r="B167" s="47" t="s">
        <v>343</v>
      </c>
      <c r="C167" s="57" t="s">
        <v>706</v>
      </c>
      <c r="D167" s="45"/>
    </row>
    <row r="168" spans="1:4" s="43" customFormat="1" ht="12.75" customHeight="1" hidden="1">
      <c r="A168" s="98"/>
      <c r="B168" s="47" t="s">
        <v>343</v>
      </c>
      <c r="C168" s="57" t="s">
        <v>707</v>
      </c>
      <c r="D168" s="45"/>
    </row>
    <row r="169" spans="1:4" s="43" customFormat="1" ht="12.75" customHeight="1" hidden="1">
      <c r="A169" s="98"/>
      <c r="B169" s="47" t="s">
        <v>343</v>
      </c>
      <c r="C169" s="57" t="s">
        <v>708</v>
      </c>
      <c r="D169" s="45"/>
    </row>
    <row r="170" spans="1:4" s="43" customFormat="1" ht="12.75" customHeight="1" hidden="1">
      <c r="A170" s="98"/>
      <c r="B170" s="47" t="s">
        <v>343</v>
      </c>
      <c r="C170" s="57" t="s">
        <v>709</v>
      </c>
      <c r="D170" s="45"/>
    </row>
    <row r="171" spans="1:4" s="43" customFormat="1" ht="12.75" customHeight="1" hidden="1">
      <c r="A171" s="98"/>
      <c r="B171" s="47" t="s">
        <v>343</v>
      </c>
      <c r="C171" s="57" t="s">
        <v>710</v>
      </c>
      <c r="D171" s="45"/>
    </row>
    <row r="172" spans="1:4" s="43" customFormat="1" ht="12.75" customHeight="1" hidden="1">
      <c r="A172" s="98"/>
      <c r="B172" s="47" t="s">
        <v>343</v>
      </c>
      <c r="C172" s="57" t="s">
        <v>711</v>
      </c>
      <c r="D172" s="45"/>
    </row>
    <row r="173" spans="1:4" s="43" customFormat="1" ht="12.75" customHeight="1" hidden="1">
      <c r="A173" s="98"/>
      <c r="B173" s="47" t="s">
        <v>343</v>
      </c>
      <c r="C173" s="57" t="s">
        <v>712</v>
      </c>
      <c r="D173" s="45"/>
    </row>
    <row r="174" spans="1:4" s="43" customFormat="1" ht="12.75" customHeight="1" hidden="1">
      <c r="A174" s="98"/>
      <c r="B174" s="47" t="s">
        <v>343</v>
      </c>
      <c r="C174" s="57" t="s">
        <v>713</v>
      </c>
      <c r="D174" s="45"/>
    </row>
    <row r="175" spans="1:4" s="43" customFormat="1" ht="12.75" customHeight="1" hidden="1">
      <c r="A175" s="98"/>
      <c r="B175" s="47" t="s">
        <v>343</v>
      </c>
      <c r="C175" s="57" t="s">
        <v>714</v>
      </c>
      <c r="D175" s="45"/>
    </row>
    <row r="176" spans="1:4" s="43" customFormat="1" ht="12.75" customHeight="1" hidden="1">
      <c r="A176" s="98"/>
      <c r="B176" s="47" t="s">
        <v>343</v>
      </c>
      <c r="C176" s="57" t="s">
        <v>286</v>
      </c>
      <c r="D176" s="45"/>
    </row>
    <row r="177" spans="1:4" s="43" customFormat="1" ht="12.75" customHeight="1" hidden="1">
      <c r="A177" s="98"/>
      <c r="B177" s="47" t="s">
        <v>343</v>
      </c>
      <c r="C177" s="57" t="s">
        <v>287</v>
      </c>
      <c r="D177" s="45"/>
    </row>
    <row r="178" spans="1:4" s="43" customFormat="1" ht="12.75" customHeight="1" hidden="1">
      <c r="A178" s="98"/>
      <c r="B178" s="47" t="s">
        <v>343</v>
      </c>
      <c r="C178" s="57" t="s">
        <v>715</v>
      </c>
      <c r="D178" s="45"/>
    </row>
    <row r="179" spans="1:4" s="43" customFormat="1" ht="12.75" customHeight="1" hidden="1">
      <c r="A179" s="98"/>
      <c r="B179" s="47" t="s">
        <v>343</v>
      </c>
      <c r="C179" s="57" t="s">
        <v>607</v>
      </c>
      <c r="D179" s="45"/>
    </row>
    <row r="180" spans="1:4" s="43" customFormat="1" ht="12.75" customHeight="1" hidden="1">
      <c r="A180" s="98"/>
      <c r="B180" s="47" t="s">
        <v>401</v>
      </c>
      <c r="C180" s="57" t="s">
        <v>716</v>
      </c>
      <c r="D180" s="45"/>
    </row>
    <row r="181" spans="1:4" s="43" customFormat="1" ht="12.75" customHeight="1" hidden="1">
      <c r="A181" s="98"/>
      <c r="B181" s="47" t="s">
        <v>401</v>
      </c>
      <c r="C181" s="57" t="s">
        <v>717</v>
      </c>
      <c r="D181" s="45"/>
    </row>
    <row r="182" spans="1:4" s="43" customFormat="1" ht="12.75" customHeight="1" hidden="1">
      <c r="A182" s="98"/>
      <c r="B182" s="47" t="s">
        <v>401</v>
      </c>
      <c r="C182" s="57" t="s">
        <v>288</v>
      </c>
      <c r="D182" s="45"/>
    </row>
    <row r="183" spans="1:4" s="43" customFormat="1" ht="12.75" customHeight="1" hidden="1">
      <c r="A183" s="98"/>
      <c r="B183" s="47" t="s">
        <v>401</v>
      </c>
      <c r="C183" s="57" t="s">
        <v>718</v>
      </c>
      <c r="D183" s="45"/>
    </row>
    <row r="184" spans="1:4" s="43" customFormat="1" ht="12.75" customHeight="1" hidden="1">
      <c r="A184" s="98"/>
      <c r="B184" s="47" t="s">
        <v>401</v>
      </c>
      <c r="C184" s="57" t="s">
        <v>289</v>
      </c>
      <c r="D184" s="45"/>
    </row>
    <row r="185" spans="1:4" s="43" customFormat="1" ht="12.75" customHeight="1" hidden="1">
      <c r="A185" s="98"/>
      <c r="B185" s="47" t="s">
        <v>401</v>
      </c>
      <c r="C185" s="57" t="s">
        <v>290</v>
      </c>
      <c r="D185" s="45"/>
    </row>
    <row r="186" spans="1:4" s="43" customFormat="1" ht="12.75" customHeight="1" hidden="1">
      <c r="A186" s="98"/>
      <c r="B186" s="47" t="s">
        <v>401</v>
      </c>
      <c r="C186" s="57" t="s">
        <v>291</v>
      </c>
      <c r="D186" s="45"/>
    </row>
    <row r="187" spans="1:4" s="43" customFormat="1" ht="12.75" customHeight="1" hidden="1">
      <c r="A187" s="98"/>
      <c r="B187" s="47" t="s">
        <v>401</v>
      </c>
      <c r="C187" s="57" t="s">
        <v>292</v>
      </c>
      <c r="D187" s="45"/>
    </row>
    <row r="188" spans="1:4" s="43" customFormat="1" ht="12.75" customHeight="1" hidden="1">
      <c r="A188" s="98"/>
      <c r="B188" s="47" t="s">
        <v>401</v>
      </c>
      <c r="C188" s="57" t="s">
        <v>293</v>
      </c>
      <c r="D188" s="45"/>
    </row>
    <row r="189" spans="1:4" s="43" customFormat="1" ht="12.75" customHeight="1" hidden="1">
      <c r="A189" s="98"/>
      <c r="B189" s="47" t="s">
        <v>401</v>
      </c>
      <c r="C189" s="57" t="s">
        <v>742</v>
      </c>
      <c r="D189" s="45"/>
    </row>
    <row r="190" spans="1:4" s="43" customFormat="1" ht="12.75" customHeight="1" hidden="1">
      <c r="A190" s="98"/>
      <c r="B190" s="47" t="s">
        <v>401</v>
      </c>
      <c r="C190" s="57" t="s">
        <v>743</v>
      </c>
      <c r="D190" s="45"/>
    </row>
    <row r="191" spans="1:4" s="43" customFormat="1" ht="12.75" customHeight="1" hidden="1">
      <c r="A191" s="98"/>
      <c r="B191" s="47" t="s">
        <v>401</v>
      </c>
      <c r="C191" s="57" t="s">
        <v>744</v>
      </c>
      <c r="D191" s="45"/>
    </row>
    <row r="192" spans="1:4" s="43" customFormat="1" ht="12.75" customHeight="1" hidden="1">
      <c r="A192" s="98"/>
      <c r="B192" s="47" t="s">
        <v>402</v>
      </c>
      <c r="C192" s="57" t="s">
        <v>719</v>
      </c>
      <c r="D192" s="45"/>
    </row>
    <row r="193" spans="1:4" s="43" customFormat="1" ht="12.75" customHeight="1" hidden="1">
      <c r="A193" s="98"/>
      <c r="B193" s="47" t="s">
        <v>402</v>
      </c>
      <c r="C193" s="57" t="s">
        <v>720</v>
      </c>
      <c r="D193" s="45"/>
    </row>
    <row r="194" spans="1:4" s="43" customFormat="1" ht="12.75" customHeight="1" hidden="1">
      <c r="A194" s="98"/>
      <c r="B194" s="47" t="s">
        <v>402</v>
      </c>
      <c r="C194" s="57" t="s">
        <v>721</v>
      </c>
      <c r="D194" s="45"/>
    </row>
    <row r="195" spans="1:4" s="43" customFormat="1" ht="12.75" customHeight="1" hidden="1">
      <c r="A195" s="98"/>
      <c r="B195" s="47" t="s">
        <v>402</v>
      </c>
      <c r="C195" s="57" t="s">
        <v>722</v>
      </c>
      <c r="D195" s="45"/>
    </row>
    <row r="196" spans="1:4" s="43" customFormat="1" ht="12.75" customHeight="1" hidden="1">
      <c r="A196" s="98"/>
      <c r="B196" s="47" t="s">
        <v>402</v>
      </c>
      <c r="C196" s="57" t="s">
        <v>723</v>
      </c>
      <c r="D196" s="45"/>
    </row>
    <row r="197" spans="1:4" s="43" customFormat="1" ht="12.75" customHeight="1" hidden="1">
      <c r="A197" s="98"/>
      <c r="B197" s="47" t="s">
        <v>402</v>
      </c>
      <c r="C197" s="57" t="s">
        <v>978</v>
      </c>
      <c r="D197" s="45"/>
    </row>
    <row r="198" spans="1:4" s="43" customFormat="1" ht="12.75" customHeight="1" hidden="1">
      <c r="A198" s="98"/>
      <c r="B198" s="47" t="s">
        <v>402</v>
      </c>
      <c r="C198" s="57" t="s">
        <v>979</v>
      </c>
      <c r="D198" s="45"/>
    </row>
    <row r="199" spans="1:4" s="43" customFormat="1" ht="12.75" customHeight="1" hidden="1">
      <c r="A199" s="98"/>
      <c r="B199" s="47" t="s">
        <v>403</v>
      </c>
      <c r="C199" s="57" t="s">
        <v>724</v>
      </c>
      <c r="D199" s="45"/>
    </row>
    <row r="200" spans="1:4" s="43" customFormat="1" ht="12.75" customHeight="1" hidden="1">
      <c r="A200" s="98"/>
      <c r="B200" s="47" t="s">
        <v>403</v>
      </c>
      <c r="C200" s="57" t="s">
        <v>725</v>
      </c>
      <c r="D200" s="45"/>
    </row>
    <row r="201" spans="1:4" s="43" customFormat="1" ht="12.75" customHeight="1" hidden="1">
      <c r="A201" s="98"/>
      <c r="B201" s="47" t="s">
        <v>403</v>
      </c>
      <c r="C201" s="57" t="s">
        <v>726</v>
      </c>
      <c r="D201" s="45"/>
    </row>
    <row r="202" spans="1:4" s="43" customFormat="1" ht="12.75" customHeight="1" hidden="1">
      <c r="A202" s="98"/>
      <c r="B202" s="47" t="s">
        <v>403</v>
      </c>
      <c r="C202" s="57" t="s">
        <v>727</v>
      </c>
      <c r="D202" s="45"/>
    </row>
    <row r="203" spans="1:4" s="43" customFormat="1" ht="12.75" customHeight="1" hidden="1">
      <c r="A203" s="98"/>
      <c r="B203" s="47" t="s">
        <v>403</v>
      </c>
      <c r="C203" s="57" t="s">
        <v>294</v>
      </c>
      <c r="D203" s="45"/>
    </row>
    <row r="204" spans="1:4" s="43" customFormat="1" ht="12.75" customHeight="1" hidden="1">
      <c r="A204" s="98"/>
      <c r="B204" s="47" t="s">
        <v>403</v>
      </c>
      <c r="C204" s="57" t="s">
        <v>295</v>
      </c>
      <c r="D204" s="45"/>
    </row>
    <row r="205" spans="1:4" s="43" customFormat="1" ht="12.75" customHeight="1" hidden="1">
      <c r="A205" s="98"/>
      <c r="B205" s="47" t="s">
        <v>404</v>
      </c>
      <c r="C205" s="57" t="s">
        <v>728</v>
      </c>
      <c r="D205" s="45"/>
    </row>
    <row r="206" spans="1:4" s="43" customFormat="1" ht="12.75" customHeight="1" hidden="1">
      <c r="A206" s="98"/>
      <c r="B206" s="47" t="s">
        <v>404</v>
      </c>
      <c r="C206" s="57" t="s">
        <v>729</v>
      </c>
      <c r="D206" s="45"/>
    </row>
    <row r="207" spans="1:4" s="43" customFormat="1" ht="12.75" customHeight="1" hidden="1">
      <c r="A207" s="98"/>
      <c r="B207" s="47" t="s">
        <v>404</v>
      </c>
      <c r="C207" s="57" t="s">
        <v>296</v>
      </c>
      <c r="D207" s="45"/>
    </row>
    <row r="208" spans="1:4" s="43" customFormat="1" ht="12.75" customHeight="1" hidden="1">
      <c r="A208" s="98"/>
      <c r="B208" s="47" t="s">
        <v>404</v>
      </c>
      <c r="C208" s="51" t="s">
        <v>297</v>
      </c>
      <c r="D208" s="45"/>
    </row>
    <row r="209" spans="1:4" s="43" customFormat="1" ht="12.75" customHeight="1" hidden="1">
      <c r="A209" s="98"/>
      <c r="B209" s="47" t="s">
        <v>405</v>
      </c>
      <c r="C209" s="57" t="s">
        <v>730</v>
      </c>
      <c r="D209" s="45"/>
    </row>
    <row r="210" spans="1:4" s="43" customFormat="1" ht="12.75" customHeight="1" hidden="1">
      <c r="A210" s="98"/>
      <c r="B210" s="47" t="s">
        <v>405</v>
      </c>
      <c r="C210" s="57" t="s">
        <v>731</v>
      </c>
      <c r="D210" s="45"/>
    </row>
    <row r="211" spans="1:4" s="43" customFormat="1" ht="12.75" customHeight="1" hidden="1">
      <c r="A211" s="98"/>
      <c r="B211" s="47" t="s">
        <v>405</v>
      </c>
      <c r="C211" s="57" t="s">
        <v>298</v>
      </c>
      <c r="D211" s="45"/>
    </row>
    <row r="212" spans="1:4" s="43" customFormat="1" ht="12.75" customHeight="1" hidden="1">
      <c r="A212" s="98"/>
      <c r="B212" s="47" t="s">
        <v>405</v>
      </c>
      <c r="C212" s="57" t="s">
        <v>171</v>
      </c>
      <c r="D212" s="45"/>
    </row>
    <row r="213" spans="1:4" s="43" customFormat="1" ht="12.75" customHeight="1" hidden="1">
      <c r="A213" s="98"/>
      <c r="B213" s="47" t="s">
        <v>405</v>
      </c>
      <c r="C213" s="57" t="s">
        <v>732</v>
      </c>
      <c r="D213" s="45"/>
    </row>
    <row r="214" spans="1:4" s="43" customFormat="1" ht="12.75" customHeight="1" hidden="1">
      <c r="A214" s="98"/>
      <c r="B214" s="47" t="s">
        <v>405</v>
      </c>
      <c r="C214" s="57" t="s">
        <v>130</v>
      </c>
      <c r="D214" s="45"/>
    </row>
    <row r="215" spans="1:4" s="43" customFormat="1" ht="12.75" customHeight="1" hidden="1">
      <c r="A215" s="98"/>
      <c r="B215" s="47" t="s">
        <v>405</v>
      </c>
      <c r="C215" s="57" t="s">
        <v>131</v>
      </c>
      <c r="D215" s="45"/>
    </row>
    <row r="216" spans="1:4" s="43" customFormat="1" ht="12.75" customHeight="1" hidden="1">
      <c r="A216" s="98"/>
      <c r="B216" s="47" t="s">
        <v>405</v>
      </c>
      <c r="C216" s="57" t="s">
        <v>921</v>
      </c>
      <c r="D216" s="45"/>
    </row>
    <row r="217" spans="1:4" s="43" customFormat="1" ht="12.75" customHeight="1" hidden="1">
      <c r="A217" s="98"/>
      <c r="B217" s="47" t="s">
        <v>405</v>
      </c>
      <c r="C217" s="57" t="s">
        <v>922</v>
      </c>
      <c r="D217" s="45"/>
    </row>
    <row r="218" spans="1:4" s="43" customFormat="1" ht="12.75" customHeight="1" hidden="1">
      <c r="A218" s="98"/>
      <c r="B218" s="47" t="s">
        <v>405</v>
      </c>
      <c r="C218" s="57" t="s">
        <v>923</v>
      </c>
      <c r="D218" s="45"/>
    </row>
    <row r="219" spans="1:4" s="43" customFormat="1" ht="12.75" customHeight="1" hidden="1">
      <c r="A219" s="98"/>
      <c r="B219" s="47" t="s">
        <v>405</v>
      </c>
      <c r="C219" s="57" t="s">
        <v>980</v>
      </c>
      <c r="D219" s="45"/>
    </row>
    <row r="220" spans="1:4" s="43" customFormat="1" ht="12.75" customHeight="1" hidden="1">
      <c r="A220" s="98"/>
      <c r="B220" s="47" t="s">
        <v>406</v>
      </c>
      <c r="C220" s="57" t="s">
        <v>733</v>
      </c>
      <c r="D220" s="45"/>
    </row>
    <row r="221" spans="1:4" s="43" customFormat="1" ht="12.75" customHeight="1" hidden="1">
      <c r="A221" s="98"/>
      <c r="B221" s="47" t="s">
        <v>406</v>
      </c>
      <c r="C221" s="57" t="s">
        <v>299</v>
      </c>
      <c r="D221" s="45"/>
    </row>
    <row r="222" spans="1:4" s="43" customFormat="1" ht="12.75" customHeight="1" hidden="1">
      <c r="A222" s="98"/>
      <c r="B222" s="47" t="s">
        <v>316</v>
      </c>
      <c r="C222" s="57" t="s">
        <v>734</v>
      </c>
      <c r="D222" s="45"/>
    </row>
    <row r="223" spans="1:4" s="43" customFormat="1" ht="12.75" customHeight="1" hidden="1">
      <c r="A223" s="98"/>
      <c r="B223" s="47" t="s">
        <v>406</v>
      </c>
      <c r="C223" s="57" t="s">
        <v>538</v>
      </c>
      <c r="D223" s="45"/>
    </row>
    <row r="224" spans="1:4" s="43" customFormat="1" ht="12.75" customHeight="1" hidden="1">
      <c r="A224" s="98"/>
      <c r="B224" s="47" t="s">
        <v>406</v>
      </c>
      <c r="C224" s="57" t="s">
        <v>373</v>
      </c>
      <c r="D224" s="45"/>
    </row>
    <row r="225" spans="1:4" s="43" customFormat="1" ht="12.75" customHeight="1" hidden="1">
      <c r="A225" s="98"/>
      <c r="B225" s="47" t="s">
        <v>406</v>
      </c>
      <c r="C225" s="57" t="s">
        <v>539</v>
      </c>
      <c r="D225" s="45"/>
    </row>
    <row r="226" spans="1:4" s="43" customFormat="1" ht="12.75" customHeight="1" hidden="1">
      <c r="A226" s="98"/>
      <c r="B226" s="47" t="s">
        <v>316</v>
      </c>
      <c r="C226" s="57" t="s">
        <v>540</v>
      </c>
      <c r="D226" s="45"/>
    </row>
    <row r="227" spans="1:4" s="43" customFormat="1" ht="12.75" customHeight="1" hidden="1">
      <c r="A227" s="98"/>
      <c r="B227" s="47" t="s">
        <v>406</v>
      </c>
      <c r="C227" s="57" t="s">
        <v>541</v>
      </c>
      <c r="D227" s="45"/>
    </row>
    <row r="228" spans="1:4" s="43" customFormat="1" ht="12.75" customHeight="1" hidden="1">
      <c r="A228" s="98"/>
      <c r="B228" s="47" t="s">
        <v>406</v>
      </c>
      <c r="C228" s="57" t="s">
        <v>300</v>
      </c>
      <c r="D228" s="45"/>
    </row>
    <row r="229" spans="1:4" s="43" customFormat="1" ht="12.75" customHeight="1" hidden="1">
      <c r="A229" s="98"/>
      <c r="B229" s="47" t="s">
        <v>316</v>
      </c>
      <c r="C229" s="57" t="s">
        <v>317</v>
      </c>
      <c r="D229" s="45"/>
    </row>
    <row r="230" spans="1:4" s="43" customFormat="1" ht="12.75" customHeight="1" hidden="1">
      <c r="A230" s="98"/>
      <c r="B230" s="47" t="s">
        <v>316</v>
      </c>
      <c r="C230" s="57" t="s">
        <v>745</v>
      </c>
      <c r="D230" s="45"/>
    </row>
    <row r="231" spans="1:4" s="43" customFormat="1" ht="12.75" customHeight="1" hidden="1">
      <c r="A231" s="98"/>
      <c r="B231" s="99" t="s">
        <v>406</v>
      </c>
      <c r="C231" s="57" t="s">
        <v>924</v>
      </c>
      <c r="D231" s="45"/>
    </row>
    <row r="232" spans="1:4" s="43" customFormat="1" ht="12.75" customHeight="1" hidden="1">
      <c r="A232" s="98"/>
      <c r="B232" s="99" t="s">
        <v>406</v>
      </c>
      <c r="C232" s="57" t="s">
        <v>925</v>
      </c>
      <c r="D232" s="45"/>
    </row>
    <row r="233" spans="1:4" s="43" customFormat="1" ht="12.75" customHeight="1" hidden="1">
      <c r="A233" s="98"/>
      <c r="B233" s="99" t="s">
        <v>316</v>
      </c>
      <c r="C233" s="57" t="s">
        <v>984</v>
      </c>
      <c r="D233" s="45"/>
    </row>
    <row r="234" spans="1:4" s="43" customFormat="1" ht="12.75" customHeight="1" hidden="1">
      <c r="A234" s="100"/>
      <c r="B234" s="99" t="s">
        <v>407</v>
      </c>
      <c r="C234" s="57" t="s">
        <v>542</v>
      </c>
      <c r="D234" s="45"/>
    </row>
    <row r="235" spans="1:4" s="43" customFormat="1" ht="12.75" customHeight="1" hidden="1">
      <c r="A235" s="98"/>
      <c r="B235" s="47" t="s">
        <v>407</v>
      </c>
      <c r="C235" s="57" t="s">
        <v>543</v>
      </c>
      <c r="D235" s="45"/>
    </row>
    <row r="236" spans="1:4" s="43" customFormat="1" ht="12.75" customHeight="1" hidden="1">
      <c r="A236" s="98"/>
      <c r="B236" s="47" t="s">
        <v>407</v>
      </c>
      <c r="C236" s="57" t="s">
        <v>301</v>
      </c>
      <c r="D236" s="45"/>
    </row>
    <row r="237" spans="1:4" s="43" customFormat="1" ht="12.75" customHeight="1" hidden="1">
      <c r="A237" s="98"/>
      <c r="B237" s="47" t="s">
        <v>407</v>
      </c>
      <c r="C237" s="57" t="s">
        <v>544</v>
      </c>
      <c r="D237" s="45"/>
    </row>
    <row r="238" spans="1:4" s="43" customFormat="1" ht="12.75" customHeight="1" hidden="1">
      <c r="A238" s="98"/>
      <c r="B238" s="47" t="s">
        <v>407</v>
      </c>
      <c r="C238" s="57" t="s">
        <v>545</v>
      </c>
      <c r="D238" s="45"/>
    </row>
    <row r="239" spans="1:4" s="43" customFormat="1" ht="12.75" customHeight="1" hidden="1">
      <c r="A239" s="98"/>
      <c r="B239" s="47" t="s">
        <v>407</v>
      </c>
      <c r="C239" s="57" t="s">
        <v>546</v>
      </c>
      <c r="D239" s="45"/>
    </row>
    <row r="240" spans="1:4" s="43" customFormat="1" ht="12.75" customHeight="1" hidden="1">
      <c r="A240" s="98"/>
      <c r="B240" s="47" t="s">
        <v>407</v>
      </c>
      <c r="C240" s="57" t="s">
        <v>547</v>
      </c>
      <c r="D240" s="45"/>
    </row>
    <row r="241" spans="1:4" s="43" customFormat="1" ht="12.75" customHeight="1" hidden="1">
      <c r="A241" s="98"/>
      <c r="B241" s="47" t="s">
        <v>407</v>
      </c>
      <c r="C241" s="57" t="s">
        <v>548</v>
      </c>
      <c r="D241" s="45"/>
    </row>
    <row r="242" spans="1:4" s="43" customFormat="1" ht="12.75" customHeight="1" hidden="1">
      <c r="A242" s="98"/>
      <c r="B242" s="47" t="s">
        <v>407</v>
      </c>
      <c r="C242" s="57" t="s">
        <v>746</v>
      </c>
      <c r="D242" s="45"/>
    </row>
    <row r="243" spans="1:4" s="43" customFormat="1" ht="12.75" customHeight="1" hidden="1">
      <c r="A243" s="98"/>
      <c r="B243" s="101" t="s">
        <v>407</v>
      </c>
      <c r="C243" s="57" t="s">
        <v>926</v>
      </c>
      <c r="D243" s="45"/>
    </row>
    <row r="244" spans="1:4" s="43" customFormat="1" ht="12.75" customHeight="1" hidden="1">
      <c r="A244" s="98"/>
      <c r="B244" s="47" t="s">
        <v>408</v>
      </c>
      <c r="C244" s="57" t="s">
        <v>549</v>
      </c>
      <c r="D244" s="45"/>
    </row>
    <row r="245" spans="1:4" s="43" customFormat="1" ht="12.75" customHeight="1" hidden="1">
      <c r="A245" s="98"/>
      <c r="B245" s="47" t="s">
        <v>408</v>
      </c>
      <c r="C245" s="57" t="s">
        <v>550</v>
      </c>
      <c r="D245" s="45"/>
    </row>
    <row r="246" spans="1:4" s="43" customFormat="1" ht="12.75" customHeight="1" hidden="1">
      <c r="A246" s="98"/>
      <c r="B246" s="47" t="s">
        <v>408</v>
      </c>
      <c r="C246" s="57" t="s">
        <v>551</v>
      </c>
      <c r="D246" s="45"/>
    </row>
    <row r="247" spans="1:4" s="43" customFormat="1" ht="12.75" customHeight="1" hidden="1">
      <c r="A247" s="98"/>
      <c r="B247" s="47" t="s">
        <v>408</v>
      </c>
      <c r="C247" s="57" t="s">
        <v>552</v>
      </c>
      <c r="D247" s="45"/>
    </row>
    <row r="248" spans="1:4" s="43" customFormat="1" ht="12.75" customHeight="1" hidden="1">
      <c r="A248" s="98"/>
      <c r="B248" s="47" t="s">
        <v>408</v>
      </c>
      <c r="C248" s="57" t="s">
        <v>553</v>
      </c>
      <c r="D248" s="45"/>
    </row>
    <row r="249" spans="1:4" s="43" customFormat="1" ht="12.75" customHeight="1" hidden="1">
      <c r="A249" s="98"/>
      <c r="B249" s="47" t="s">
        <v>408</v>
      </c>
      <c r="C249" s="57" t="s">
        <v>554</v>
      </c>
      <c r="D249" s="45"/>
    </row>
    <row r="250" spans="1:4" s="43" customFormat="1" ht="12.75" customHeight="1" hidden="1">
      <c r="A250" s="98"/>
      <c r="B250" s="47" t="s">
        <v>408</v>
      </c>
      <c r="C250" s="57" t="s">
        <v>555</v>
      </c>
      <c r="D250" s="45"/>
    </row>
    <row r="251" spans="1:4" s="43" customFormat="1" ht="12.75" customHeight="1" hidden="1">
      <c r="A251" s="98"/>
      <c r="B251" s="47" t="s">
        <v>408</v>
      </c>
      <c r="C251" s="57" t="s">
        <v>556</v>
      </c>
      <c r="D251" s="45"/>
    </row>
    <row r="252" spans="1:4" s="43" customFormat="1" ht="12.75" customHeight="1" hidden="1">
      <c r="A252" s="98"/>
      <c r="B252" s="47" t="s">
        <v>408</v>
      </c>
      <c r="C252" s="57" t="s">
        <v>557</v>
      </c>
      <c r="D252" s="45"/>
    </row>
    <row r="253" spans="1:4" s="43" customFormat="1" ht="12.75" customHeight="1" hidden="1">
      <c r="A253" s="98"/>
      <c r="B253" s="47" t="s">
        <v>408</v>
      </c>
      <c r="C253" s="57" t="s">
        <v>558</v>
      </c>
      <c r="D253" s="45"/>
    </row>
    <row r="254" spans="1:4" s="43" customFormat="1" ht="12.75" customHeight="1" hidden="1">
      <c r="A254" s="98"/>
      <c r="B254" s="47" t="s">
        <v>408</v>
      </c>
      <c r="C254" s="57" t="s">
        <v>139</v>
      </c>
      <c r="D254" s="45"/>
    </row>
    <row r="255" spans="1:4" s="43" customFormat="1" ht="12.75" customHeight="1" hidden="1">
      <c r="A255" s="98"/>
      <c r="B255" s="47" t="s">
        <v>408</v>
      </c>
      <c r="C255" s="57" t="s">
        <v>140</v>
      </c>
      <c r="D255" s="45"/>
    </row>
    <row r="256" spans="1:4" s="43" customFormat="1" ht="12.75" customHeight="1" hidden="1">
      <c r="A256" s="98"/>
      <c r="B256" s="47" t="s">
        <v>408</v>
      </c>
      <c r="C256" s="57" t="s">
        <v>141</v>
      </c>
      <c r="D256" s="45"/>
    </row>
    <row r="257" spans="1:4" s="43" customFormat="1" ht="12.75" customHeight="1" hidden="1">
      <c r="A257" s="98"/>
      <c r="B257" s="47" t="s">
        <v>408</v>
      </c>
      <c r="C257" s="57" t="s">
        <v>142</v>
      </c>
      <c r="D257" s="45"/>
    </row>
    <row r="258" spans="1:4" s="43" customFormat="1" ht="12.75" customHeight="1" hidden="1">
      <c r="A258" s="98"/>
      <c r="B258" s="47" t="s">
        <v>408</v>
      </c>
      <c r="C258" s="57" t="s">
        <v>143</v>
      </c>
      <c r="D258" s="45"/>
    </row>
    <row r="259" spans="1:4" s="43" customFormat="1" ht="12.75" customHeight="1" hidden="1">
      <c r="A259" s="98"/>
      <c r="B259" s="47" t="s">
        <v>408</v>
      </c>
      <c r="C259" s="57" t="s">
        <v>144</v>
      </c>
      <c r="D259" s="45"/>
    </row>
    <row r="260" spans="1:4" s="43" customFormat="1" ht="12.75" customHeight="1" hidden="1">
      <c r="A260" s="98"/>
      <c r="B260" s="47" t="s">
        <v>408</v>
      </c>
      <c r="C260" s="57" t="s">
        <v>145</v>
      </c>
      <c r="D260" s="45"/>
    </row>
    <row r="261" spans="1:4" s="43" customFormat="1" ht="12.75" customHeight="1" hidden="1">
      <c r="A261" s="98"/>
      <c r="B261" s="47" t="s">
        <v>408</v>
      </c>
      <c r="C261" s="57" t="s">
        <v>146</v>
      </c>
      <c r="D261" s="45"/>
    </row>
    <row r="262" spans="1:4" s="43" customFormat="1" ht="12.75" customHeight="1" hidden="1">
      <c r="A262" s="98"/>
      <c r="B262" s="47" t="s">
        <v>408</v>
      </c>
      <c r="C262" s="57" t="s">
        <v>147</v>
      </c>
      <c r="D262" s="45"/>
    </row>
    <row r="263" spans="1:4" s="43" customFormat="1" ht="12.75" customHeight="1" hidden="1">
      <c r="A263" s="98"/>
      <c r="B263" s="47" t="s">
        <v>408</v>
      </c>
      <c r="C263" s="57" t="s">
        <v>302</v>
      </c>
      <c r="D263" s="45"/>
    </row>
    <row r="264" spans="1:4" s="43" customFormat="1" ht="12.75" customHeight="1" hidden="1">
      <c r="A264" s="98"/>
      <c r="B264" s="47" t="s">
        <v>408</v>
      </c>
      <c r="C264" s="57" t="s">
        <v>148</v>
      </c>
      <c r="D264" s="45"/>
    </row>
    <row r="265" spans="1:4" s="43" customFormat="1" ht="12.75" customHeight="1" hidden="1">
      <c r="A265" s="98"/>
      <c r="B265" s="47" t="s">
        <v>408</v>
      </c>
      <c r="C265" s="57" t="s">
        <v>747</v>
      </c>
      <c r="D265" s="45"/>
    </row>
    <row r="266" spans="1:4" s="43" customFormat="1" ht="12.75" customHeight="1" hidden="1">
      <c r="A266" s="98"/>
      <c r="B266" s="47" t="s">
        <v>408</v>
      </c>
      <c r="C266" s="57" t="s">
        <v>927</v>
      </c>
      <c r="D266" s="45"/>
    </row>
    <row r="267" spans="1:4" s="43" customFormat="1" ht="12.75" customHeight="1" hidden="1">
      <c r="A267" s="98"/>
      <c r="B267" s="47" t="s">
        <v>408</v>
      </c>
      <c r="C267" s="57" t="s">
        <v>928</v>
      </c>
      <c r="D267" s="45"/>
    </row>
    <row r="268" spans="1:4" s="43" customFormat="1" ht="12.75" customHeight="1" hidden="1">
      <c r="A268" s="98"/>
      <c r="B268" s="47" t="s">
        <v>409</v>
      </c>
      <c r="C268" s="57" t="s">
        <v>559</v>
      </c>
      <c r="D268" s="45"/>
    </row>
    <row r="269" spans="1:4" s="43" customFormat="1" ht="12.75" customHeight="1" hidden="1">
      <c r="A269" s="98"/>
      <c r="B269" s="47" t="s">
        <v>409</v>
      </c>
      <c r="C269" s="57" t="s">
        <v>560</v>
      </c>
      <c r="D269" s="45"/>
    </row>
    <row r="270" spans="1:4" s="43" customFormat="1" ht="12.75" customHeight="1" hidden="1">
      <c r="A270" s="98"/>
      <c r="B270" s="47" t="s">
        <v>409</v>
      </c>
      <c r="C270" s="57" t="s">
        <v>303</v>
      </c>
      <c r="D270" s="45"/>
    </row>
    <row r="271" spans="1:4" s="43" customFormat="1" ht="12.75" customHeight="1" hidden="1">
      <c r="A271" s="98"/>
      <c r="B271" s="47" t="s">
        <v>409</v>
      </c>
      <c r="C271" s="57" t="s">
        <v>304</v>
      </c>
      <c r="D271" s="45"/>
    </row>
    <row r="272" spans="1:4" s="43" customFormat="1" ht="12.75" customHeight="1" hidden="1">
      <c r="A272" s="98"/>
      <c r="B272" s="47" t="s">
        <v>409</v>
      </c>
      <c r="C272" s="57" t="s">
        <v>90</v>
      </c>
      <c r="D272" s="45"/>
    </row>
    <row r="273" spans="1:4" s="43" customFormat="1" ht="12.75" customHeight="1" hidden="1">
      <c r="A273" s="98"/>
      <c r="B273" s="47" t="s">
        <v>409</v>
      </c>
      <c r="C273" s="57" t="s">
        <v>318</v>
      </c>
      <c r="D273" s="45"/>
    </row>
    <row r="274" spans="1:4" s="43" customFormat="1" ht="12.75" customHeight="1" hidden="1">
      <c r="A274" s="98"/>
      <c r="B274" s="47" t="s">
        <v>410</v>
      </c>
      <c r="C274" s="57" t="s">
        <v>561</v>
      </c>
      <c r="D274" s="45"/>
    </row>
    <row r="275" spans="1:4" s="43" customFormat="1" ht="12.75" customHeight="1" hidden="1">
      <c r="A275" s="98"/>
      <c r="B275" s="47" t="s">
        <v>410</v>
      </c>
      <c r="C275" s="57" t="s">
        <v>305</v>
      </c>
      <c r="D275" s="45"/>
    </row>
    <row r="276" spans="1:4" s="43" customFormat="1" ht="12.75" customHeight="1" hidden="1">
      <c r="A276" s="98"/>
      <c r="B276" s="47" t="s">
        <v>410</v>
      </c>
      <c r="C276" s="57" t="s">
        <v>306</v>
      </c>
      <c r="D276" s="45"/>
    </row>
    <row r="277" spans="1:4" s="43" customFormat="1" ht="12.75" customHeight="1" hidden="1">
      <c r="A277" s="98"/>
      <c r="B277" s="47" t="s">
        <v>410</v>
      </c>
      <c r="C277" s="57" t="s">
        <v>688</v>
      </c>
      <c r="D277" s="45"/>
    </row>
    <row r="278" spans="1:4" s="43" customFormat="1" ht="12.75" customHeight="1" hidden="1">
      <c r="A278" s="98"/>
      <c r="B278" s="47" t="s">
        <v>410</v>
      </c>
      <c r="C278" s="57" t="s">
        <v>689</v>
      </c>
      <c r="D278" s="45"/>
    </row>
    <row r="279" spans="1:4" s="43" customFormat="1" ht="12.75" customHeight="1" hidden="1">
      <c r="A279" s="98"/>
      <c r="B279" s="47" t="s">
        <v>410</v>
      </c>
      <c r="C279" s="57" t="s">
        <v>91</v>
      </c>
      <c r="D279" s="45"/>
    </row>
    <row r="280" spans="1:4" s="43" customFormat="1" ht="12.75" customHeight="1" hidden="1">
      <c r="A280" s="98"/>
      <c r="B280" s="47" t="s">
        <v>410</v>
      </c>
      <c r="C280" s="57" t="s">
        <v>92</v>
      </c>
      <c r="D280" s="45"/>
    </row>
    <row r="281" spans="1:4" s="43" customFormat="1" ht="12.75" customHeight="1" hidden="1">
      <c r="A281" s="98"/>
      <c r="B281" s="47" t="s">
        <v>532</v>
      </c>
      <c r="C281" s="57" t="s">
        <v>690</v>
      </c>
      <c r="D281" s="45"/>
    </row>
    <row r="282" spans="1:4" s="43" customFormat="1" ht="12.75" customHeight="1" hidden="1">
      <c r="A282" s="98"/>
      <c r="B282" s="47" t="s">
        <v>532</v>
      </c>
      <c r="C282" s="57" t="s">
        <v>307</v>
      </c>
      <c r="D282" s="45"/>
    </row>
    <row r="283" spans="1:4" s="43" customFormat="1" ht="12.75" customHeight="1" hidden="1">
      <c r="A283" s="98"/>
      <c r="B283" s="47" t="s">
        <v>532</v>
      </c>
      <c r="C283" s="57" t="s">
        <v>308</v>
      </c>
      <c r="D283" s="45"/>
    </row>
    <row r="284" spans="1:4" s="43" customFormat="1" ht="12.75" customHeight="1" hidden="1">
      <c r="A284" s="98"/>
      <c r="B284" s="47" t="s">
        <v>532</v>
      </c>
      <c r="C284" s="57" t="s">
        <v>691</v>
      </c>
      <c r="D284" s="45"/>
    </row>
    <row r="285" spans="1:4" s="43" customFormat="1" ht="12.75" customHeight="1" hidden="1">
      <c r="A285" s="98"/>
      <c r="B285" s="47" t="s">
        <v>532</v>
      </c>
      <c r="C285" s="57" t="s">
        <v>692</v>
      </c>
      <c r="D285" s="45"/>
    </row>
    <row r="286" spans="1:4" s="43" customFormat="1" ht="12.75" customHeight="1" hidden="1">
      <c r="A286" s="98"/>
      <c r="B286" s="47" t="s">
        <v>532</v>
      </c>
      <c r="C286" s="57" t="s">
        <v>693</v>
      </c>
      <c r="D286" s="45"/>
    </row>
    <row r="287" spans="1:4" s="43" customFormat="1" ht="12.75" customHeight="1" hidden="1">
      <c r="A287" s="98"/>
      <c r="B287" s="47" t="s">
        <v>532</v>
      </c>
      <c r="C287" s="57" t="s">
        <v>694</v>
      </c>
      <c r="D287" s="45"/>
    </row>
    <row r="288" spans="1:4" s="43" customFormat="1" ht="12.75" customHeight="1" hidden="1">
      <c r="A288" s="98"/>
      <c r="B288" s="47" t="s">
        <v>532</v>
      </c>
      <c r="C288" s="57" t="s">
        <v>695</v>
      </c>
      <c r="D288" s="45"/>
    </row>
    <row r="289" spans="1:4" s="43" customFormat="1" ht="12.75" customHeight="1" hidden="1">
      <c r="A289" s="98"/>
      <c r="B289" s="47" t="s">
        <v>532</v>
      </c>
      <c r="C289" s="57" t="s">
        <v>696</v>
      </c>
      <c r="D289" s="45"/>
    </row>
    <row r="290" spans="1:4" s="43" customFormat="1" ht="12.75" customHeight="1" hidden="1">
      <c r="A290" s="98"/>
      <c r="B290" s="47" t="s">
        <v>341</v>
      </c>
      <c r="C290" s="57" t="s">
        <v>697</v>
      </c>
      <c r="D290" s="45"/>
    </row>
    <row r="291" spans="1:4" s="43" customFormat="1" ht="12.75" customHeight="1" hidden="1">
      <c r="A291" s="98"/>
      <c r="B291" s="47" t="s">
        <v>341</v>
      </c>
      <c r="C291" s="57" t="s">
        <v>698</v>
      </c>
      <c r="D291" s="45"/>
    </row>
    <row r="292" spans="1:4" s="43" customFormat="1" ht="12.75" customHeight="1" hidden="1">
      <c r="A292" s="98"/>
      <c r="B292" s="47" t="s">
        <v>341</v>
      </c>
      <c r="C292" s="57" t="s">
        <v>699</v>
      </c>
      <c r="D292" s="45"/>
    </row>
    <row r="293" spans="1:4" s="43" customFormat="1" ht="12.75" customHeight="1" hidden="1">
      <c r="A293" s="98"/>
      <c r="B293" s="47" t="s">
        <v>341</v>
      </c>
      <c r="C293" s="57" t="s">
        <v>309</v>
      </c>
      <c r="D293" s="45"/>
    </row>
    <row r="294" spans="1:4" s="43" customFormat="1" ht="12.75" customHeight="1" hidden="1">
      <c r="A294" s="98"/>
      <c r="B294" s="47" t="s">
        <v>341</v>
      </c>
      <c r="C294" s="57" t="s">
        <v>700</v>
      </c>
      <c r="D294" s="45"/>
    </row>
    <row r="295" spans="1:4" s="43" customFormat="1" ht="12.75" customHeight="1" hidden="1">
      <c r="A295" s="98"/>
      <c r="B295" s="47" t="s">
        <v>341</v>
      </c>
      <c r="C295" s="57" t="s">
        <v>310</v>
      </c>
      <c r="D295" s="45"/>
    </row>
    <row r="296" spans="1:4" s="43" customFormat="1" ht="12.75" customHeight="1" hidden="1">
      <c r="A296" s="98"/>
      <c r="B296" s="47" t="s">
        <v>341</v>
      </c>
      <c r="C296" s="57" t="s">
        <v>311</v>
      </c>
      <c r="D296" s="45"/>
    </row>
    <row r="297" spans="1:4" s="43" customFormat="1" ht="12.75" customHeight="1" hidden="1">
      <c r="A297" s="98"/>
      <c r="B297" s="47" t="s">
        <v>341</v>
      </c>
      <c r="C297" s="57" t="s">
        <v>701</v>
      </c>
      <c r="D297" s="45"/>
    </row>
    <row r="298" spans="1:4" s="43" customFormat="1" ht="12.75" customHeight="1" hidden="1">
      <c r="A298" s="98"/>
      <c r="B298" s="47" t="s">
        <v>341</v>
      </c>
      <c r="C298" s="57" t="s">
        <v>702</v>
      </c>
      <c r="D298" s="45"/>
    </row>
    <row r="299" spans="1:4" s="43" customFormat="1" ht="12.75" customHeight="1" hidden="1">
      <c r="A299" s="98"/>
      <c r="B299" s="47" t="s">
        <v>341</v>
      </c>
      <c r="C299" s="57" t="s">
        <v>703</v>
      </c>
      <c r="D299" s="45"/>
    </row>
    <row r="300" spans="1:4" s="43" customFormat="1" ht="12.75" customHeight="1" hidden="1">
      <c r="A300" s="98"/>
      <c r="B300" s="47" t="s">
        <v>341</v>
      </c>
      <c r="C300" s="57" t="s">
        <v>704</v>
      </c>
      <c r="D300" s="45"/>
    </row>
    <row r="301" spans="1:4" s="43" customFormat="1" ht="12.75" customHeight="1" hidden="1">
      <c r="A301" s="98"/>
      <c r="B301" s="47" t="s">
        <v>341</v>
      </c>
      <c r="C301" s="57" t="s">
        <v>242</v>
      </c>
      <c r="D301" s="45"/>
    </row>
    <row r="302" spans="1:4" s="43" customFormat="1" ht="12.75" customHeight="1" hidden="1">
      <c r="A302" s="98"/>
      <c r="B302" s="47" t="s">
        <v>341</v>
      </c>
      <c r="C302" s="57" t="s">
        <v>929</v>
      </c>
      <c r="D302" s="45"/>
    </row>
    <row r="303" spans="1:4" s="43" customFormat="1" ht="12.75" customHeight="1" hidden="1">
      <c r="A303" s="98"/>
      <c r="B303" s="47" t="s">
        <v>411</v>
      </c>
      <c r="C303" s="57" t="s">
        <v>243</v>
      </c>
      <c r="D303" s="45"/>
    </row>
    <row r="304" spans="1:4" s="43" customFormat="1" ht="12.75" customHeight="1" hidden="1">
      <c r="A304" s="98"/>
      <c r="B304" s="47" t="s">
        <v>411</v>
      </c>
      <c r="C304" s="57" t="s">
        <v>244</v>
      </c>
      <c r="D304" s="45"/>
    </row>
    <row r="305" spans="1:4" s="43" customFormat="1" ht="12.75" customHeight="1" hidden="1">
      <c r="A305" s="98"/>
      <c r="B305" s="47" t="s">
        <v>411</v>
      </c>
      <c r="C305" s="57" t="s">
        <v>245</v>
      </c>
      <c r="D305" s="45"/>
    </row>
    <row r="306" spans="1:4" s="43" customFormat="1" ht="12.75" customHeight="1" hidden="1">
      <c r="A306" s="98"/>
      <c r="B306" s="47" t="s">
        <v>411</v>
      </c>
      <c r="C306" s="57" t="s">
        <v>246</v>
      </c>
      <c r="D306" s="45"/>
    </row>
    <row r="307" spans="1:4" s="43" customFormat="1" ht="12.75" customHeight="1" hidden="1">
      <c r="A307" s="98"/>
      <c r="B307" s="47" t="s">
        <v>411</v>
      </c>
      <c r="C307" s="57" t="s">
        <v>247</v>
      </c>
      <c r="D307" s="45"/>
    </row>
    <row r="308" spans="1:4" s="43" customFormat="1" ht="12.75" customHeight="1" hidden="1">
      <c r="A308" s="98"/>
      <c r="B308" s="47" t="s">
        <v>411</v>
      </c>
      <c r="C308" s="56" t="s">
        <v>248</v>
      </c>
      <c r="D308" s="45"/>
    </row>
    <row r="309" spans="1:4" s="43" customFormat="1" ht="12.75" customHeight="1" hidden="1">
      <c r="A309" s="98"/>
      <c r="B309" s="47" t="s">
        <v>411</v>
      </c>
      <c r="C309" s="56" t="s">
        <v>249</v>
      </c>
      <c r="D309" s="45"/>
    </row>
    <row r="310" spans="1:4" s="43" customFormat="1" ht="12.75" customHeight="1" hidden="1">
      <c r="A310" s="98"/>
      <c r="B310" s="47" t="s">
        <v>411</v>
      </c>
      <c r="C310" s="56" t="s">
        <v>250</v>
      </c>
      <c r="D310" s="45"/>
    </row>
    <row r="311" spans="1:4" s="43" customFormat="1" ht="12.75" customHeight="1" hidden="1">
      <c r="A311" s="98"/>
      <c r="B311" s="47" t="s">
        <v>411</v>
      </c>
      <c r="C311" s="56" t="s">
        <v>251</v>
      </c>
      <c r="D311" s="45"/>
    </row>
    <row r="312" spans="1:4" s="43" customFormat="1" ht="12.75" customHeight="1" hidden="1">
      <c r="A312" s="98"/>
      <c r="B312" s="47" t="s">
        <v>411</v>
      </c>
      <c r="C312" s="56" t="s">
        <v>252</v>
      </c>
      <c r="D312" s="45"/>
    </row>
    <row r="313" spans="1:4" s="43" customFormat="1" ht="12.75" customHeight="1" hidden="1">
      <c r="A313" s="98"/>
      <c r="B313" s="47" t="s">
        <v>411</v>
      </c>
      <c r="C313" s="56" t="s">
        <v>253</v>
      </c>
      <c r="D313" s="45"/>
    </row>
    <row r="314" spans="1:4" s="43" customFormat="1" ht="12.75" customHeight="1" hidden="1">
      <c r="A314" s="98"/>
      <c r="B314" s="47" t="s">
        <v>411</v>
      </c>
      <c r="C314" s="56" t="s">
        <v>254</v>
      </c>
      <c r="D314" s="45"/>
    </row>
    <row r="315" spans="1:4" s="43" customFormat="1" ht="12.75" customHeight="1" hidden="1">
      <c r="A315" s="98"/>
      <c r="B315" s="47" t="s">
        <v>411</v>
      </c>
      <c r="C315" s="56" t="s">
        <v>255</v>
      </c>
      <c r="D315" s="45"/>
    </row>
    <row r="316" spans="1:4" s="43" customFormat="1" ht="12.75" customHeight="1" hidden="1">
      <c r="A316" s="98"/>
      <c r="B316" s="47" t="s">
        <v>411</v>
      </c>
      <c r="C316" s="56" t="s">
        <v>256</v>
      </c>
      <c r="D316" s="45"/>
    </row>
    <row r="317" spans="1:4" s="43" customFormat="1" ht="12.75" customHeight="1" hidden="1">
      <c r="A317" s="98"/>
      <c r="B317" s="47" t="s">
        <v>411</v>
      </c>
      <c r="C317" s="56" t="s">
        <v>257</v>
      </c>
      <c r="D317" s="45"/>
    </row>
    <row r="318" spans="1:4" s="43" customFormat="1" ht="12.75" customHeight="1" hidden="1">
      <c r="A318" s="98"/>
      <c r="B318" s="47" t="s">
        <v>411</v>
      </c>
      <c r="C318" s="56" t="s">
        <v>258</v>
      </c>
      <c r="D318" s="45"/>
    </row>
    <row r="319" spans="1:4" s="43" customFormat="1" ht="12.75" customHeight="1" hidden="1">
      <c r="A319" s="98"/>
      <c r="B319" s="47" t="s">
        <v>411</v>
      </c>
      <c r="C319" s="56" t="s">
        <v>259</v>
      </c>
      <c r="D319" s="45"/>
    </row>
    <row r="320" spans="1:4" s="43" customFormat="1" ht="12.75" customHeight="1" hidden="1">
      <c r="A320" s="98"/>
      <c r="B320" s="47" t="s">
        <v>412</v>
      </c>
      <c r="C320" s="57" t="s">
        <v>260</v>
      </c>
      <c r="D320" s="45"/>
    </row>
    <row r="321" spans="1:4" s="43" customFormat="1" ht="12.75" customHeight="1" hidden="1">
      <c r="A321" s="98"/>
      <c r="B321" s="47" t="s">
        <v>412</v>
      </c>
      <c r="C321" s="57" t="s">
        <v>152</v>
      </c>
      <c r="D321" s="45"/>
    </row>
    <row r="322" spans="1:3" s="43" customFormat="1" ht="12.75" customHeight="1" hidden="1">
      <c r="A322" s="98"/>
      <c r="B322" s="47" t="s">
        <v>412</v>
      </c>
      <c r="C322" s="57" t="s">
        <v>153</v>
      </c>
    </row>
    <row r="323" spans="1:3" s="43" customFormat="1" ht="12.75" customHeight="1" hidden="1">
      <c r="A323" s="98"/>
      <c r="B323" s="47" t="s">
        <v>412</v>
      </c>
      <c r="C323" s="57" t="s">
        <v>562</v>
      </c>
    </row>
    <row r="324" spans="1:3" s="43" customFormat="1" ht="12.75" customHeight="1" hidden="1">
      <c r="A324" s="98"/>
      <c r="B324" s="47" t="s">
        <v>413</v>
      </c>
      <c r="C324" s="57" t="s">
        <v>563</v>
      </c>
    </row>
    <row r="325" spans="1:3" s="43" customFormat="1" ht="12.75" customHeight="1" hidden="1">
      <c r="A325" s="98"/>
      <c r="B325" s="47" t="s">
        <v>413</v>
      </c>
      <c r="C325" s="57" t="s">
        <v>154</v>
      </c>
    </row>
    <row r="326" spans="1:3" s="43" customFormat="1" ht="12.75" customHeight="1" hidden="1">
      <c r="A326" s="98"/>
      <c r="B326" s="47" t="s">
        <v>342</v>
      </c>
      <c r="C326" s="57" t="s">
        <v>155</v>
      </c>
    </row>
    <row r="327" spans="1:6" ht="12.75" customHeight="1" hidden="1">
      <c r="A327" s="98"/>
      <c r="B327" s="47" t="s">
        <v>342</v>
      </c>
      <c r="C327" s="57" t="s">
        <v>156</v>
      </c>
      <c r="F327" s="43"/>
    </row>
    <row r="328" spans="1:6" ht="12.75" customHeight="1" hidden="1">
      <c r="A328" s="98"/>
      <c r="B328" s="47" t="s">
        <v>342</v>
      </c>
      <c r="C328" s="57" t="s">
        <v>157</v>
      </c>
      <c r="F328" s="43"/>
    </row>
    <row r="329" spans="1:6" ht="12.75" customHeight="1" hidden="1">
      <c r="A329" s="98"/>
      <c r="B329" s="47" t="s">
        <v>342</v>
      </c>
      <c r="C329" s="57" t="s">
        <v>158</v>
      </c>
      <c r="F329" s="43"/>
    </row>
    <row r="330" spans="1:6" ht="12.75" customHeight="1" hidden="1">
      <c r="A330" s="98"/>
      <c r="B330" s="47" t="s">
        <v>342</v>
      </c>
      <c r="C330" s="57" t="s">
        <v>159</v>
      </c>
      <c r="F330" s="43"/>
    </row>
    <row r="331" spans="1:6" ht="12.75" customHeight="1" hidden="1">
      <c r="A331" s="98"/>
      <c r="B331" s="47" t="s">
        <v>342</v>
      </c>
      <c r="C331" s="57" t="s">
        <v>160</v>
      </c>
      <c r="F331" s="43"/>
    </row>
    <row r="332" spans="1:6" ht="12.75" hidden="1">
      <c r="A332" s="98"/>
      <c r="B332" s="47" t="s">
        <v>342</v>
      </c>
      <c r="C332" s="57" t="s">
        <v>161</v>
      </c>
      <c r="F332" s="43"/>
    </row>
    <row r="333" spans="1:6" ht="12.75" hidden="1">
      <c r="A333" s="98"/>
      <c r="B333" s="47" t="s">
        <v>342</v>
      </c>
      <c r="C333" s="57" t="s">
        <v>162</v>
      </c>
      <c r="F333" s="43"/>
    </row>
    <row r="334" spans="1:6" ht="12.75" hidden="1">
      <c r="A334" s="98"/>
      <c r="B334" s="47" t="s">
        <v>342</v>
      </c>
      <c r="C334" s="57" t="s">
        <v>163</v>
      </c>
      <c r="F334" s="43"/>
    </row>
    <row r="335" spans="1:6" ht="12.75" hidden="1">
      <c r="A335" s="98"/>
      <c r="B335" s="47" t="s">
        <v>342</v>
      </c>
      <c r="C335" s="57" t="s">
        <v>164</v>
      </c>
      <c r="F335" s="43"/>
    </row>
    <row r="336" spans="1:6" ht="12.75" hidden="1">
      <c r="A336" s="98"/>
      <c r="B336" s="47" t="s">
        <v>342</v>
      </c>
      <c r="C336" s="57" t="s">
        <v>165</v>
      </c>
      <c r="F336" s="43"/>
    </row>
    <row r="337" spans="1:6" ht="12.75" hidden="1">
      <c r="A337" s="98"/>
      <c r="B337" s="47" t="s">
        <v>342</v>
      </c>
      <c r="C337" s="57" t="s">
        <v>166</v>
      </c>
      <c r="F337" s="43"/>
    </row>
    <row r="338" spans="1:6" ht="12.75" hidden="1">
      <c r="A338" s="98"/>
      <c r="B338" s="47" t="s">
        <v>342</v>
      </c>
      <c r="C338" s="57" t="s">
        <v>167</v>
      </c>
      <c r="F338" s="43"/>
    </row>
    <row r="339" spans="1:3" ht="12.75" hidden="1">
      <c r="A339" s="98"/>
      <c r="B339" s="47" t="s">
        <v>342</v>
      </c>
      <c r="C339" s="57" t="s">
        <v>168</v>
      </c>
    </row>
    <row r="340" spans="1:3" ht="12.75" hidden="1">
      <c r="A340" s="98"/>
      <c r="B340" s="47" t="s">
        <v>342</v>
      </c>
      <c r="C340" s="57" t="s">
        <v>169</v>
      </c>
    </row>
    <row r="341" spans="1:3" ht="12.75" hidden="1">
      <c r="A341" s="98"/>
      <c r="B341" s="47" t="s">
        <v>342</v>
      </c>
      <c r="C341" s="57" t="s">
        <v>170</v>
      </c>
    </row>
    <row r="342" spans="1:3" ht="12.75" hidden="1">
      <c r="A342" s="98"/>
      <c r="B342" s="47" t="s">
        <v>342</v>
      </c>
      <c r="C342" s="57" t="s">
        <v>172</v>
      </c>
    </row>
    <row r="343" spans="1:3" ht="12.75" hidden="1">
      <c r="A343" s="98"/>
      <c r="B343" s="47" t="s">
        <v>342</v>
      </c>
      <c r="C343" s="57" t="s">
        <v>173</v>
      </c>
    </row>
    <row r="344" spans="1:3" ht="12.75" hidden="1">
      <c r="A344" s="98"/>
      <c r="B344" s="47" t="s">
        <v>342</v>
      </c>
      <c r="C344" s="57" t="s">
        <v>174</v>
      </c>
    </row>
    <row r="345" spans="1:3" ht="12.75" hidden="1">
      <c r="A345" s="98"/>
      <c r="B345" s="47" t="s">
        <v>342</v>
      </c>
      <c r="C345" s="57" t="s">
        <v>175</v>
      </c>
    </row>
    <row r="346" spans="1:3" ht="12.75" hidden="1">
      <c r="A346" s="98"/>
      <c r="B346" s="47" t="s">
        <v>342</v>
      </c>
      <c r="C346" s="57" t="s">
        <v>176</v>
      </c>
    </row>
    <row r="347" spans="1:3" ht="12.75" hidden="1">
      <c r="A347" s="98"/>
      <c r="B347" s="47" t="s">
        <v>342</v>
      </c>
      <c r="C347" s="57" t="s">
        <v>177</v>
      </c>
    </row>
    <row r="348" spans="1:3" ht="12.75" hidden="1">
      <c r="A348" s="98"/>
      <c r="B348" s="47" t="s">
        <v>342</v>
      </c>
      <c r="C348" s="57" t="s">
        <v>178</v>
      </c>
    </row>
    <row r="349" spans="1:3" ht="12.75" hidden="1">
      <c r="A349" s="98"/>
      <c r="B349" s="47" t="s">
        <v>342</v>
      </c>
      <c r="C349" s="57" t="s">
        <v>564</v>
      </c>
    </row>
    <row r="350" spans="1:3" ht="12.75" hidden="1">
      <c r="A350" s="98"/>
      <c r="B350" s="47" t="s">
        <v>342</v>
      </c>
      <c r="C350" s="57" t="s">
        <v>179</v>
      </c>
    </row>
    <row r="351" spans="1:3" ht="12.75" hidden="1">
      <c r="A351" s="98"/>
      <c r="B351" s="47" t="s">
        <v>342</v>
      </c>
      <c r="C351" s="57" t="s">
        <v>180</v>
      </c>
    </row>
    <row r="352" spans="1:3" ht="12.75" hidden="1">
      <c r="A352" s="98"/>
      <c r="B352" s="47" t="s">
        <v>342</v>
      </c>
      <c r="C352" s="57" t="s">
        <v>228</v>
      </c>
    </row>
    <row r="353" spans="1:3" ht="12.75" hidden="1">
      <c r="A353" s="98"/>
      <c r="B353" s="47" t="s">
        <v>342</v>
      </c>
      <c r="C353" s="57" t="s">
        <v>229</v>
      </c>
    </row>
    <row r="354" spans="1:3" ht="12.75" hidden="1">
      <c r="A354" s="98"/>
      <c r="B354" s="47" t="s">
        <v>342</v>
      </c>
      <c r="C354" s="57" t="s">
        <v>230</v>
      </c>
    </row>
    <row r="355" spans="1:3" ht="12.75" hidden="1">
      <c r="A355" s="98"/>
      <c r="B355" s="47" t="s">
        <v>342</v>
      </c>
      <c r="C355" s="57" t="s">
        <v>231</v>
      </c>
    </row>
    <row r="356" spans="1:3" ht="12.75" hidden="1">
      <c r="A356" s="98"/>
      <c r="B356" s="47" t="s">
        <v>342</v>
      </c>
      <c r="C356" s="57" t="s">
        <v>232</v>
      </c>
    </row>
    <row r="357" spans="1:3" ht="12.75" hidden="1">
      <c r="A357" s="98"/>
      <c r="B357" s="47" t="s">
        <v>342</v>
      </c>
      <c r="C357" s="57" t="s">
        <v>233</v>
      </c>
    </row>
    <row r="358" spans="1:3" ht="12.75" hidden="1">
      <c r="A358" s="98"/>
      <c r="B358" s="47" t="s">
        <v>342</v>
      </c>
      <c r="C358" s="57" t="s">
        <v>234</v>
      </c>
    </row>
    <row r="359" spans="1:3" ht="12.75" hidden="1">
      <c r="A359" s="98"/>
      <c r="B359" s="47" t="s">
        <v>342</v>
      </c>
      <c r="C359" s="57" t="s">
        <v>235</v>
      </c>
    </row>
    <row r="360" spans="1:3" ht="12.75" hidden="1">
      <c r="A360" s="102"/>
      <c r="B360" s="47" t="s">
        <v>342</v>
      </c>
      <c r="C360" s="57" t="s">
        <v>236</v>
      </c>
    </row>
    <row r="361" spans="1:3" ht="12.75" hidden="1">
      <c r="A361" s="102"/>
      <c r="B361" s="47" t="s">
        <v>342</v>
      </c>
      <c r="C361" s="57" t="s">
        <v>237</v>
      </c>
    </row>
    <row r="362" spans="1:3" ht="12.75" hidden="1">
      <c r="A362" s="102"/>
      <c r="B362" s="47" t="s">
        <v>342</v>
      </c>
      <c r="C362" s="57" t="s">
        <v>238</v>
      </c>
    </row>
    <row r="363" spans="1:3" ht="12.75" hidden="1">
      <c r="A363" s="102"/>
      <c r="B363" s="47" t="s">
        <v>342</v>
      </c>
      <c r="C363" s="57" t="s">
        <v>608</v>
      </c>
    </row>
    <row r="364" spans="1:3" ht="12.75" hidden="1">
      <c r="A364" s="102"/>
      <c r="B364" s="47" t="s">
        <v>342</v>
      </c>
      <c r="C364" s="57" t="s">
        <v>609</v>
      </c>
    </row>
    <row r="365" spans="2:3" ht="12.75" hidden="1">
      <c r="B365" s="47" t="s">
        <v>342</v>
      </c>
      <c r="C365" s="57" t="s">
        <v>610</v>
      </c>
    </row>
    <row r="366" spans="2:3" ht="12.75" hidden="1">
      <c r="B366" s="47" t="s">
        <v>342</v>
      </c>
      <c r="C366" s="57" t="s">
        <v>611</v>
      </c>
    </row>
    <row r="367" spans="2:3" ht="12.75" hidden="1">
      <c r="B367" s="47" t="s">
        <v>342</v>
      </c>
      <c r="C367" s="57" t="s">
        <v>612</v>
      </c>
    </row>
    <row r="368" spans="2:3" ht="12.75" hidden="1">
      <c r="B368" s="47" t="s">
        <v>342</v>
      </c>
      <c r="C368" s="57" t="s">
        <v>613</v>
      </c>
    </row>
    <row r="369" spans="2:3" ht="12.75" hidden="1">
      <c r="B369" s="47" t="s">
        <v>342</v>
      </c>
      <c r="C369" s="57" t="s">
        <v>614</v>
      </c>
    </row>
    <row r="370" spans="2:3" ht="12.75" hidden="1">
      <c r="B370" s="47" t="s">
        <v>342</v>
      </c>
      <c r="C370" s="57" t="s">
        <v>615</v>
      </c>
    </row>
    <row r="371" spans="2:3" ht="12.75" hidden="1">
      <c r="B371" s="47" t="s">
        <v>342</v>
      </c>
      <c r="C371" s="57" t="s">
        <v>616</v>
      </c>
    </row>
    <row r="372" spans="2:3" ht="12.75" hidden="1">
      <c r="B372" s="47" t="s">
        <v>342</v>
      </c>
      <c r="C372" s="57" t="s">
        <v>617</v>
      </c>
    </row>
    <row r="373" spans="2:3" ht="12.75" hidden="1">
      <c r="B373" s="47" t="s">
        <v>342</v>
      </c>
      <c r="C373" s="57" t="s">
        <v>618</v>
      </c>
    </row>
    <row r="374" spans="2:3" ht="12.75" hidden="1">
      <c r="B374" s="58" t="s">
        <v>342</v>
      </c>
      <c r="C374" s="57" t="s">
        <v>619</v>
      </c>
    </row>
    <row r="375" spans="2:3" ht="12.75" hidden="1">
      <c r="B375" s="58" t="s">
        <v>342</v>
      </c>
      <c r="C375" s="57" t="s">
        <v>565</v>
      </c>
    </row>
    <row r="376" spans="2:3" ht="12.75" hidden="1">
      <c r="B376" s="58" t="s">
        <v>342</v>
      </c>
      <c r="C376" s="57" t="s">
        <v>566</v>
      </c>
    </row>
    <row r="377" spans="2:3" ht="12.75" hidden="1">
      <c r="B377" s="58">
        <v>30</v>
      </c>
      <c r="C377" s="57" t="s">
        <v>981</v>
      </c>
    </row>
    <row r="378" spans="2:3" ht="12.75" hidden="1">
      <c r="B378" s="58" t="s">
        <v>342</v>
      </c>
      <c r="C378" s="57" t="s">
        <v>567</v>
      </c>
    </row>
    <row r="379" spans="2:3" ht="12.75" hidden="1">
      <c r="B379" s="58" t="s">
        <v>342</v>
      </c>
      <c r="C379" s="57" t="s">
        <v>132</v>
      </c>
    </row>
    <row r="380" spans="2:3" ht="12.75" hidden="1">
      <c r="B380" s="58" t="s">
        <v>343</v>
      </c>
      <c r="C380" s="57" t="s">
        <v>620</v>
      </c>
    </row>
    <row r="381" ht="12.75" hidden="1"/>
    <row r="382" ht="12.75" hidden="1">
      <c r="A382" s="43"/>
    </row>
    <row r="383" ht="12.75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conditionalFormatting sqref="G21">
    <cfRule type="containsText" priority="1" dxfId="2" operator="containsText" stopIfTrue="1" text="Filijala je obavila dodatnu kontrolu!">
      <formula>NOT(ISERROR(SEARCH("Filijala je obavila dodatnu kontrolu!",G21)))</formula>
    </cfRule>
    <cfRule type="cellIs" priority="2" dxfId="1" operator="notEqual" stopIfTrue="1">
      <formula>"Filijala nijje obavila dodatnu kontrolu!"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showGridLines="0" showRowColHeaders="0" showZeros="0" showOutlineSymbols="0" zoomScalePageLayoutView="0" workbookViewId="0" topLeftCell="A16">
      <selection activeCell="G29" sqref="G29"/>
    </sheetView>
  </sheetViews>
  <sheetFormatPr defaultColWidth="9.140625" defaultRowHeight="12.75"/>
  <cols>
    <col min="3" max="3" width="77.7109375" style="0" bestFit="1" customWidth="1"/>
    <col min="4" max="4" width="26.7109375" style="0" customWidth="1"/>
    <col min="5" max="5" width="25.00390625" style="0" bestFit="1" customWidth="1"/>
  </cols>
  <sheetData>
    <row r="1" spans="1:2" ht="12.75">
      <c r="A1" s="59" t="s">
        <v>72</v>
      </c>
      <c r="B1" s="60"/>
    </row>
    <row r="2" spans="1:5" ht="12.75">
      <c r="A2" s="59" t="s">
        <v>400</v>
      </c>
      <c r="B2" s="60"/>
      <c r="E2" s="132" t="s">
        <v>918</v>
      </c>
    </row>
    <row r="3" spans="1:4" ht="12.75">
      <c r="A3" s="59" t="s">
        <v>474</v>
      </c>
      <c r="B3" s="60"/>
      <c r="D3" s="61"/>
    </row>
    <row r="4" spans="1:2" ht="12.75">
      <c r="A4" s="59"/>
      <c r="B4" s="60"/>
    </row>
    <row r="5" spans="1:3" ht="15">
      <c r="A5" s="59"/>
      <c r="C5" s="62" t="s">
        <v>1768</v>
      </c>
    </row>
    <row r="6" spans="1:4" ht="12.75">
      <c r="A6" s="63"/>
      <c r="B6" s="64"/>
      <c r="C6" s="65"/>
      <c r="D6" s="52"/>
    </row>
    <row r="7" spans="1:4" ht="12.75">
      <c r="A7" s="66" t="str">
        <f>"ФИЛИЈАЛА:   "&amp;Filijala</f>
        <v>ФИЛИЈАЛА:   24 ВРАЊЕ</v>
      </c>
      <c r="B7" s="67"/>
      <c r="C7" s="52"/>
      <c r="D7" s="52"/>
    </row>
    <row r="8" spans="1:4" ht="12.75">
      <c r="A8" s="66" t="str">
        <f>"ЗДРАВСТВЕНА УСТАНОВА:  "&amp;ZU</f>
        <v>ЗДРАВСТВЕНА УСТАНОВА:  00224005 РХ ВРАЊСКА БАЊА</v>
      </c>
      <c r="B8" s="67"/>
      <c r="C8" s="52"/>
      <c r="D8" s="52"/>
    </row>
    <row r="9" spans="1:4" ht="12.75">
      <c r="A9" s="63"/>
      <c r="B9" s="67"/>
      <c r="C9" s="52"/>
      <c r="D9" s="52"/>
    </row>
    <row r="10" ht="13.5" thickBot="1">
      <c r="E10" s="53" t="s">
        <v>933</v>
      </c>
    </row>
    <row r="11" spans="1:5" ht="12.75">
      <c r="A11" s="641" t="s">
        <v>211</v>
      </c>
      <c r="B11" s="642"/>
      <c r="C11" s="68" t="s">
        <v>212</v>
      </c>
      <c r="D11" s="69" t="s">
        <v>226</v>
      </c>
      <c r="E11" s="70" t="s">
        <v>227</v>
      </c>
    </row>
    <row r="12" spans="1:5" ht="12.75">
      <c r="A12" s="71">
        <v>1</v>
      </c>
      <c r="B12" s="72">
        <v>2</v>
      </c>
      <c r="C12" s="72">
        <v>3</v>
      </c>
      <c r="D12" s="73">
        <v>4</v>
      </c>
      <c r="E12" s="74">
        <v>5</v>
      </c>
    </row>
    <row r="13" spans="1:5" ht="24" customHeight="1">
      <c r="A13" s="75" t="s">
        <v>71</v>
      </c>
      <c r="B13" s="76"/>
      <c r="C13" s="77" t="s">
        <v>1004</v>
      </c>
      <c r="D13" s="78">
        <f>D14+D15</f>
        <v>15444</v>
      </c>
      <c r="E13" s="79">
        <f>E14+E15</f>
        <v>1</v>
      </c>
    </row>
    <row r="14" spans="1:5" ht="24" customHeight="1">
      <c r="A14" s="80"/>
      <c r="B14" s="81" t="s">
        <v>201</v>
      </c>
      <c r="C14" s="82" t="s">
        <v>213</v>
      </c>
      <c r="D14" s="83">
        <v>14574</v>
      </c>
      <c r="E14" s="84">
        <v>1</v>
      </c>
    </row>
    <row r="15" spans="1:5" ht="24" customHeight="1">
      <c r="A15" s="80"/>
      <c r="B15" s="81" t="s">
        <v>202</v>
      </c>
      <c r="C15" s="82" t="s">
        <v>214</v>
      </c>
      <c r="D15" s="83">
        <v>870</v>
      </c>
      <c r="E15" s="84"/>
    </row>
    <row r="16" spans="1:5" ht="24" customHeight="1">
      <c r="A16" s="75" t="s">
        <v>203</v>
      </c>
      <c r="B16" s="76"/>
      <c r="C16" s="85" t="s">
        <v>1769</v>
      </c>
      <c r="D16" s="78">
        <f>D17+D18+D19</f>
        <v>78549</v>
      </c>
      <c r="E16" s="79">
        <f>E17+E18+E19</f>
        <v>18787</v>
      </c>
    </row>
    <row r="17" spans="1:5" ht="24" customHeight="1">
      <c r="A17" s="80"/>
      <c r="B17" s="81" t="s">
        <v>206</v>
      </c>
      <c r="C17" s="82" t="s">
        <v>215</v>
      </c>
      <c r="D17" s="83">
        <v>75185</v>
      </c>
      <c r="E17" s="84">
        <v>18787</v>
      </c>
    </row>
    <row r="18" spans="1:5" ht="24" customHeight="1">
      <c r="A18" s="80"/>
      <c r="B18" s="81" t="s">
        <v>207</v>
      </c>
      <c r="C18" s="82" t="s">
        <v>216</v>
      </c>
      <c r="D18" s="83">
        <v>3364</v>
      </c>
      <c r="E18" s="84"/>
    </row>
    <row r="19" spans="1:5" ht="24" customHeight="1">
      <c r="A19" s="80"/>
      <c r="B19" s="81" t="s">
        <v>208</v>
      </c>
      <c r="C19" s="82" t="s">
        <v>217</v>
      </c>
      <c r="D19" s="83"/>
      <c r="E19" s="84"/>
    </row>
    <row r="20" spans="1:5" ht="24" customHeight="1">
      <c r="A20" s="75" t="s">
        <v>204</v>
      </c>
      <c r="B20" s="76"/>
      <c r="C20" s="85" t="s">
        <v>1770</v>
      </c>
      <c r="D20" s="78">
        <f>D21+D22+D23</f>
        <v>85549</v>
      </c>
      <c r="E20" s="79">
        <f>E21+E22+E23</f>
        <v>18330</v>
      </c>
    </row>
    <row r="21" spans="1:5" ht="24" customHeight="1">
      <c r="A21" s="80"/>
      <c r="B21" s="81" t="s">
        <v>218</v>
      </c>
      <c r="C21" s="82" t="s">
        <v>219</v>
      </c>
      <c r="D21" s="83">
        <v>81917</v>
      </c>
      <c r="E21" s="84">
        <v>18330</v>
      </c>
    </row>
    <row r="22" spans="1:5" ht="24" customHeight="1">
      <c r="A22" s="80"/>
      <c r="B22" s="81" t="s">
        <v>220</v>
      </c>
      <c r="C22" s="82" t="s">
        <v>221</v>
      </c>
      <c r="D22" s="83">
        <v>3206</v>
      </c>
      <c r="E22" s="84"/>
    </row>
    <row r="23" spans="1:5" ht="24" customHeight="1">
      <c r="A23" s="80"/>
      <c r="B23" s="81" t="s">
        <v>222</v>
      </c>
      <c r="C23" s="82" t="s">
        <v>223</v>
      </c>
      <c r="D23" s="83">
        <v>426</v>
      </c>
      <c r="E23" s="84"/>
    </row>
    <row r="24" spans="1:6" ht="24" customHeight="1">
      <c r="A24" s="75" t="s">
        <v>205</v>
      </c>
      <c r="B24" s="76"/>
      <c r="C24" s="77" t="s">
        <v>1839</v>
      </c>
      <c r="D24" s="78">
        <f>D13+D16-D20</f>
        <v>8444</v>
      </c>
      <c r="E24" s="78">
        <f>E13+E16-E20</f>
        <v>458</v>
      </c>
      <c r="F24" s="86"/>
    </row>
    <row r="25" spans="1:5" ht="24" customHeight="1">
      <c r="A25" s="80"/>
      <c r="B25" s="81" t="s">
        <v>209</v>
      </c>
      <c r="C25" s="82" t="s">
        <v>224</v>
      </c>
      <c r="D25" s="87">
        <v>7761</v>
      </c>
      <c r="E25" s="84">
        <v>458</v>
      </c>
    </row>
    <row r="26" spans="1:5" ht="24" customHeight="1" thickBot="1">
      <c r="A26" s="88"/>
      <c r="B26" s="89" t="s">
        <v>210</v>
      </c>
      <c r="C26" s="90" t="s">
        <v>225</v>
      </c>
      <c r="D26" s="91">
        <v>683</v>
      </c>
      <c r="E26" s="92"/>
    </row>
  </sheetData>
  <sheetProtection password="CB01" sheet="1"/>
  <mergeCells count="1">
    <mergeCell ref="A11:B11"/>
  </mergeCells>
  <dataValidations count="1">
    <dataValidation type="whole" allowBlank="1" showInputMessage="1" showErrorMessage="1" errorTitle="UPOZORENJE" error="Niste uneli korektnu vrednost!&#10;Pokušajte ponovo!" sqref="D13:E26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H324"/>
  <sheetViews>
    <sheetView showGridLines="0" showRowColHeaders="0" showZeros="0" showOutlineSymbols="0" zoomScaleSheetLayoutView="124" zoomScalePageLayoutView="0" workbookViewId="0" topLeftCell="A25">
      <selection activeCell="F43" sqref="F43"/>
    </sheetView>
  </sheetViews>
  <sheetFormatPr defaultColWidth="9.140625" defaultRowHeight="12.75"/>
  <cols>
    <col min="1" max="1" width="9.140625" style="163" customWidth="1"/>
    <col min="2" max="2" width="7.8515625" style="162" customWidth="1"/>
    <col min="3" max="3" width="63.7109375" style="162" customWidth="1"/>
    <col min="4" max="4" width="15.7109375" style="162" customWidth="1"/>
    <col min="5" max="5" width="16.57421875" style="162" customWidth="1"/>
    <col min="6" max="6" width="15.8515625" style="162" customWidth="1"/>
    <col min="7" max="7" width="14.00390625" style="162" customWidth="1"/>
    <col min="8" max="8" width="18.28125" style="162" customWidth="1"/>
    <col min="9" max="16384" width="9.140625" style="162" customWidth="1"/>
  </cols>
  <sheetData>
    <row r="1" ht="12.75">
      <c r="A1" s="215" t="s">
        <v>72</v>
      </c>
    </row>
    <row r="2" ht="12.75">
      <c r="A2" s="215" t="s">
        <v>400</v>
      </c>
    </row>
    <row r="3" spans="1:6" ht="12.75">
      <c r="A3" s="215" t="s">
        <v>474</v>
      </c>
      <c r="D3" s="214"/>
      <c r="E3" s="214"/>
      <c r="F3" s="214" t="s">
        <v>931</v>
      </c>
    </row>
    <row r="5" ht="12.75"/>
    <row r="6" ht="9" customHeight="1"/>
    <row r="7" spans="1:5" ht="12.75">
      <c r="A7" s="213" t="str">
        <f>"ФИЛИЈАЛА:   "&amp;Filijala</f>
        <v>ФИЛИЈАЛА:   24 ВРАЊЕ</v>
      </c>
      <c r="B7" s="208"/>
      <c r="C7" s="207"/>
      <c r="D7" s="207"/>
      <c r="E7" s="207"/>
    </row>
    <row r="8" spans="1:5" ht="18.75" customHeight="1">
      <c r="A8" s="213" t="str">
        <f>"ЗДРАВСТВЕНА УСТАНОВА:  "&amp;ZU</f>
        <v>ЗДРАВСТВЕНА УСТАНОВА:  00224005 РХ ВРАЊСКА БАЊА</v>
      </c>
      <c r="B8" s="208"/>
      <c r="C8" s="207"/>
      <c r="D8" s="207"/>
      <c r="E8" s="207"/>
    </row>
    <row r="9" spans="1:5" ht="9.75" customHeight="1">
      <c r="A9" s="209"/>
      <c r="B9" s="208"/>
      <c r="C9" s="211"/>
      <c r="D9" s="212"/>
      <c r="E9" s="212"/>
    </row>
    <row r="10" spans="1:5" ht="7.5" customHeight="1">
      <c r="A10" s="209"/>
      <c r="B10" s="208"/>
      <c r="C10" s="211"/>
      <c r="D10" s="210"/>
      <c r="E10" s="210"/>
    </row>
    <row r="11" spans="1:5" ht="6" customHeight="1">
      <c r="A11" s="209"/>
      <c r="B11" s="208"/>
      <c r="C11" s="207"/>
      <c r="D11" s="207"/>
      <c r="E11" s="207"/>
    </row>
    <row r="12" spans="1:5" ht="1.5" customHeight="1">
      <c r="A12" s="204"/>
      <c r="B12" s="205"/>
      <c r="C12" s="204"/>
      <c r="D12" s="203"/>
      <c r="E12" s="203"/>
    </row>
    <row r="13" spans="1:5" ht="4.5" customHeight="1">
      <c r="A13" s="206"/>
      <c r="B13" s="205"/>
      <c r="C13" s="204"/>
      <c r="D13" s="203"/>
      <c r="E13" s="203"/>
    </row>
    <row r="14" spans="1:5" ht="18.75">
      <c r="A14" s="202" t="s">
        <v>930</v>
      </c>
      <c r="B14" s="202"/>
      <c r="C14" s="202"/>
      <c r="D14" s="202"/>
      <c r="E14" s="202"/>
    </row>
    <row r="15" spans="1:5" ht="19.5" customHeight="1">
      <c r="A15" s="201" t="s">
        <v>1761</v>
      </c>
      <c r="B15" s="200"/>
      <c r="C15" s="200"/>
      <c r="D15" s="200"/>
      <c r="E15" s="200"/>
    </row>
    <row r="16" ht="36" customHeight="1">
      <c r="A16" s="191" t="s">
        <v>442</v>
      </c>
    </row>
    <row r="17" spans="4:8" ht="18" customHeight="1" thickBot="1">
      <c r="D17" s="199"/>
      <c r="E17" s="199"/>
      <c r="H17" s="113" t="s">
        <v>933</v>
      </c>
    </row>
    <row r="18" spans="1:8" ht="24" customHeight="1">
      <c r="A18" s="654" t="s">
        <v>533</v>
      </c>
      <c r="B18" s="650" t="s">
        <v>534</v>
      </c>
      <c r="C18" s="650" t="s">
        <v>535</v>
      </c>
      <c r="D18" s="658" t="s">
        <v>977</v>
      </c>
      <c r="E18" s="658" t="s">
        <v>976</v>
      </c>
      <c r="F18" s="656" t="s">
        <v>975</v>
      </c>
      <c r="G18" s="662" t="s">
        <v>1002</v>
      </c>
      <c r="H18" s="664" t="s">
        <v>965</v>
      </c>
    </row>
    <row r="19" spans="1:8" ht="35.25" customHeight="1">
      <c r="A19" s="660"/>
      <c r="B19" s="646"/>
      <c r="C19" s="661"/>
      <c r="D19" s="659"/>
      <c r="E19" s="659"/>
      <c r="F19" s="648"/>
      <c r="G19" s="663"/>
      <c r="H19" s="665"/>
    </row>
    <row r="20" spans="1:8" ht="24.75" customHeight="1">
      <c r="A20" s="660"/>
      <c r="B20" s="646"/>
      <c r="C20" s="661"/>
      <c r="D20" s="659"/>
      <c r="E20" s="659"/>
      <c r="F20" s="648"/>
      <c r="G20" s="663"/>
      <c r="H20" s="665"/>
    </row>
    <row r="21" spans="1:8" ht="12.75">
      <c r="A21" s="188">
        <v>1</v>
      </c>
      <c r="B21" s="180">
        <v>2</v>
      </c>
      <c r="C21" s="180">
        <v>3</v>
      </c>
      <c r="D21" s="198">
        <v>4</v>
      </c>
      <c r="E21" s="198">
        <v>5</v>
      </c>
      <c r="F21" s="190" t="s">
        <v>738</v>
      </c>
      <c r="G21" s="250">
        <v>7</v>
      </c>
      <c r="H21" s="18" t="s">
        <v>1003</v>
      </c>
    </row>
    <row r="22" spans="1:8" ht="25.5">
      <c r="A22" s="197">
        <v>5001</v>
      </c>
      <c r="B22" s="180"/>
      <c r="C22" s="179" t="s">
        <v>974</v>
      </c>
      <c r="D22" s="196">
        <f>D23</f>
        <v>152</v>
      </c>
      <c r="E22" s="196">
        <f>E23</f>
        <v>0</v>
      </c>
      <c r="F22" s="178">
        <f aca="true" t="shared" si="0" ref="F22:F32">D22+E22</f>
        <v>152</v>
      </c>
      <c r="G22" s="251">
        <f>G23</f>
        <v>0</v>
      </c>
      <c r="H22" s="21">
        <f aca="true" t="shared" si="1" ref="H22:H32">F22+G22</f>
        <v>152</v>
      </c>
    </row>
    <row r="23" spans="1:8" ht="12.75">
      <c r="A23" s="197">
        <v>5002</v>
      </c>
      <c r="B23" s="180">
        <v>700000</v>
      </c>
      <c r="C23" s="179" t="s">
        <v>759</v>
      </c>
      <c r="D23" s="196">
        <f>D24+D29</f>
        <v>152</v>
      </c>
      <c r="E23" s="196">
        <f>E24+E29</f>
        <v>0</v>
      </c>
      <c r="F23" s="178">
        <f t="shared" si="0"/>
        <v>152</v>
      </c>
      <c r="G23" s="251">
        <f>G24+G29</f>
        <v>0</v>
      </c>
      <c r="H23" s="21">
        <f t="shared" si="1"/>
        <v>152</v>
      </c>
    </row>
    <row r="24" spans="1:8" ht="12.75" customHeight="1">
      <c r="A24" s="188">
        <v>5094</v>
      </c>
      <c r="B24" s="180">
        <v>770000</v>
      </c>
      <c r="C24" s="179" t="s">
        <v>771</v>
      </c>
      <c r="D24" s="196">
        <f>D25+D27</f>
        <v>152</v>
      </c>
      <c r="E24" s="196">
        <f>E25+E27</f>
        <v>0</v>
      </c>
      <c r="F24" s="178">
        <f t="shared" si="0"/>
        <v>152</v>
      </c>
      <c r="G24" s="251">
        <f>G25+G27</f>
        <v>0</v>
      </c>
      <c r="H24" s="21">
        <f t="shared" si="1"/>
        <v>152</v>
      </c>
    </row>
    <row r="25" spans="1:8" ht="12.75">
      <c r="A25" s="188">
        <v>5095</v>
      </c>
      <c r="B25" s="180">
        <v>771000</v>
      </c>
      <c r="C25" s="179" t="s">
        <v>772</v>
      </c>
      <c r="D25" s="196">
        <f>D26</f>
        <v>152</v>
      </c>
      <c r="E25" s="196">
        <f>E26</f>
        <v>0</v>
      </c>
      <c r="F25" s="178">
        <f t="shared" si="0"/>
        <v>152</v>
      </c>
      <c r="G25" s="251">
        <f>G26</f>
        <v>0</v>
      </c>
      <c r="H25" s="21">
        <f t="shared" si="1"/>
        <v>152</v>
      </c>
    </row>
    <row r="26" spans="1:8" ht="12.75">
      <c r="A26" s="195">
        <v>5096</v>
      </c>
      <c r="B26" s="176">
        <v>771100</v>
      </c>
      <c r="C26" s="175" t="s">
        <v>654</v>
      </c>
      <c r="D26" s="194">
        <v>152</v>
      </c>
      <c r="E26" s="194"/>
      <c r="F26" s="178">
        <f t="shared" si="0"/>
        <v>152</v>
      </c>
      <c r="G26" s="252"/>
      <c r="H26" s="21">
        <f t="shared" si="1"/>
        <v>152</v>
      </c>
    </row>
    <row r="27" spans="1:8" ht="25.5">
      <c r="A27" s="188">
        <v>5097</v>
      </c>
      <c r="B27" s="180">
        <v>772000</v>
      </c>
      <c r="C27" s="179" t="s">
        <v>773</v>
      </c>
      <c r="D27" s="196">
        <f>D28</f>
        <v>0</v>
      </c>
      <c r="E27" s="196">
        <f>E28</f>
        <v>0</v>
      </c>
      <c r="F27" s="178">
        <f t="shared" si="0"/>
        <v>0</v>
      </c>
      <c r="G27" s="251">
        <f>G28</f>
        <v>0</v>
      </c>
      <c r="H27" s="21">
        <f t="shared" si="1"/>
        <v>0</v>
      </c>
    </row>
    <row r="28" spans="1:8" ht="12.75">
      <c r="A28" s="195">
        <v>5098</v>
      </c>
      <c r="B28" s="176">
        <v>772100</v>
      </c>
      <c r="C28" s="175" t="s">
        <v>655</v>
      </c>
      <c r="D28" s="194"/>
      <c r="E28" s="194"/>
      <c r="F28" s="178">
        <f t="shared" si="0"/>
        <v>0</v>
      </c>
      <c r="G28" s="252"/>
      <c r="H28" s="21">
        <f t="shared" si="1"/>
        <v>0</v>
      </c>
    </row>
    <row r="29" spans="1:8" ht="25.5">
      <c r="A29" s="188">
        <v>5099</v>
      </c>
      <c r="B29" s="180">
        <v>780000</v>
      </c>
      <c r="C29" s="179" t="s">
        <v>774</v>
      </c>
      <c r="D29" s="196">
        <f>D30</f>
        <v>0</v>
      </c>
      <c r="E29" s="196">
        <f>E30</f>
        <v>0</v>
      </c>
      <c r="F29" s="178">
        <f t="shared" si="0"/>
        <v>0</v>
      </c>
      <c r="G29" s="254"/>
      <c r="H29" s="21">
        <f t="shared" si="1"/>
        <v>0</v>
      </c>
    </row>
    <row r="30" spans="1:8" ht="25.5">
      <c r="A30" s="188">
        <v>5100</v>
      </c>
      <c r="B30" s="180">
        <v>781000</v>
      </c>
      <c r="C30" s="179" t="s">
        <v>775</v>
      </c>
      <c r="D30" s="196">
        <f>D31</f>
        <v>0</v>
      </c>
      <c r="E30" s="196">
        <f>E31</f>
        <v>0</v>
      </c>
      <c r="F30" s="178">
        <f t="shared" si="0"/>
        <v>0</v>
      </c>
      <c r="G30" s="254"/>
      <c r="H30" s="21">
        <f t="shared" si="1"/>
        <v>0</v>
      </c>
    </row>
    <row r="31" spans="1:8" ht="12.75">
      <c r="A31" s="195">
        <v>5101</v>
      </c>
      <c r="B31" s="176">
        <v>781100</v>
      </c>
      <c r="C31" s="175" t="s">
        <v>456</v>
      </c>
      <c r="D31" s="252"/>
      <c r="E31" s="252"/>
      <c r="F31" s="178">
        <f t="shared" si="0"/>
        <v>0</v>
      </c>
      <c r="G31" s="255"/>
      <c r="H31" s="21">
        <f t="shared" si="1"/>
        <v>0</v>
      </c>
    </row>
    <row r="32" spans="1:8" ht="13.5" thickBot="1">
      <c r="A32" s="193">
        <v>5171</v>
      </c>
      <c r="B32" s="171"/>
      <c r="C32" s="170" t="s">
        <v>973</v>
      </c>
      <c r="D32" s="192">
        <f>D22</f>
        <v>152</v>
      </c>
      <c r="E32" s="192">
        <f>E22</f>
        <v>0</v>
      </c>
      <c r="F32" s="169">
        <f t="shared" si="0"/>
        <v>152</v>
      </c>
      <c r="G32" s="253">
        <f>G22</f>
        <v>0</v>
      </c>
      <c r="H32" s="31">
        <f t="shared" si="1"/>
        <v>152</v>
      </c>
    </row>
    <row r="33" spans="1:5" ht="12.75">
      <c r="A33" s="167"/>
      <c r="B33" s="166"/>
      <c r="C33" s="166"/>
      <c r="D33" s="166"/>
      <c r="E33" s="166"/>
    </row>
    <row r="34" spans="1:5" ht="12.75">
      <c r="A34" s="167"/>
      <c r="B34" s="166"/>
      <c r="C34" s="166"/>
      <c r="D34" s="166"/>
      <c r="E34" s="166"/>
    </row>
    <row r="35" spans="1:5" ht="12.75">
      <c r="A35" s="191" t="s">
        <v>365</v>
      </c>
      <c r="B35" s="166"/>
      <c r="C35" s="166"/>
      <c r="D35" s="166"/>
      <c r="E35" s="166"/>
    </row>
    <row r="36" spans="1:5" ht="13.5" thickBot="1">
      <c r="A36" s="167"/>
      <c r="B36" s="166"/>
      <c r="C36" s="166"/>
      <c r="D36" s="166"/>
      <c r="E36" s="166"/>
    </row>
    <row r="37" spans="1:5" ht="19.5" customHeight="1">
      <c r="A37" s="654" t="s">
        <v>533</v>
      </c>
      <c r="B37" s="650" t="s">
        <v>534</v>
      </c>
      <c r="C37" s="650" t="s">
        <v>535</v>
      </c>
      <c r="D37" s="656" t="s">
        <v>972</v>
      </c>
      <c r="E37" s="651"/>
    </row>
    <row r="38" spans="1:5" ht="18" customHeight="1">
      <c r="A38" s="655"/>
      <c r="B38" s="647"/>
      <c r="C38" s="647"/>
      <c r="D38" s="649"/>
      <c r="E38" s="652"/>
    </row>
    <row r="39" spans="1:5" ht="23.25" customHeight="1">
      <c r="A39" s="655"/>
      <c r="B39" s="647"/>
      <c r="C39" s="647"/>
      <c r="D39" s="649"/>
      <c r="E39" s="652"/>
    </row>
    <row r="40" spans="1:5" ht="12.75">
      <c r="A40" s="188">
        <v>1</v>
      </c>
      <c r="B40" s="180">
        <v>2</v>
      </c>
      <c r="C40" s="180">
        <v>3</v>
      </c>
      <c r="D40" s="190">
        <v>4</v>
      </c>
      <c r="E40" s="189"/>
    </row>
    <row r="41" spans="1:5" ht="25.5">
      <c r="A41" s="181">
        <v>5172</v>
      </c>
      <c r="B41" s="180"/>
      <c r="C41" s="179" t="s">
        <v>803</v>
      </c>
      <c r="D41" s="178">
        <f>D42+D222</f>
        <v>152</v>
      </c>
      <c r="E41" s="168"/>
    </row>
    <row r="42" spans="1:5" ht="25.5">
      <c r="A42" s="181">
        <v>5173</v>
      </c>
      <c r="B42" s="180">
        <v>400000</v>
      </c>
      <c r="C42" s="179" t="s">
        <v>804</v>
      </c>
      <c r="D42" s="178">
        <f>D43+D65+D114+D129+D157+D170+D186+D201</f>
        <v>152</v>
      </c>
      <c r="E42" s="168"/>
    </row>
    <row r="43" spans="1:5" ht="25.5">
      <c r="A43" s="181">
        <v>5174</v>
      </c>
      <c r="B43" s="180">
        <v>410000</v>
      </c>
      <c r="C43" s="179" t="s">
        <v>805</v>
      </c>
      <c r="D43" s="178">
        <f>D44+D46+D50+D52+D57+D59+D61+D63</f>
        <v>152</v>
      </c>
      <c r="E43" s="168"/>
    </row>
    <row r="44" spans="1:5" ht="12.75">
      <c r="A44" s="181">
        <v>5175</v>
      </c>
      <c r="B44" s="180">
        <v>411000</v>
      </c>
      <c r="C44" s="179" t="s">
        <v>806</v>
      </c>
      <c r="D44" s="178">
        <f>D45</f>
        <v>108</v>
      </c>
      <c r="E44" s="168"/>
    </row>
    <row r="45" spans="1:5" ht="12.75">
      <c r="A45" s="177">
        <v>5176</v>
      </c>
      <c r="B45" s="176">
        <v>411100</v>
      </c>
      <c r="C45" s="175" t="s">
        <v>382</v>
      </c>
      <c r="D45" s="174">
        <v>108</v>
      </c>
      <c r="E45" s="173"/>
    </row>
    <row r="46" spans="1:5" ht="12.75">
      <c r="A46" s="181">
        <v>5177</v>
      </c>
      <c r="B46" s="180">
        <v>412000</v>
      </c>
      <c r="C46" s="179" t="s">
        <v>807</v>
      </c>
      <c r="D46" s="178">
        <f>SUM(D47:D49)</f>
        <v>44</v>
      </c>
      <c r="E46" s="168"/>
    </row>
    <row r="47" spans="1:5" ht="12.75">
      <c r="A47" s="177">
        <v>5178</v>
      </c>
      <c r="B47" s="176">
        <v>412100</v>
      </c>
      <c r="C47" s="175" t="s">
        <v>808</v>
      </c>
      <c r="D47" s="174">
        <v>28</v>
      </c>
      <c r="E47" s="173"/>
    </row>
    <row r="48" spans="1:5" ht="12.75">
      <c r="A48" s="177">
        <v>5179</v>
      </c>
      <c r="B48" s="176">
        <v>412200</v>
      </c>
      <c r="C48" s="175" t="s">
        <v>17</v>
      </c>
      <c r="D48" s="174">
        <v>13</v>
      </c>
      <c r="E48" s="173"/>
    </row>
    <row r="49" spans="1:5" ht="12.75">
      <c r="A49" s="177">
        <v>5180</v>
      </c>
      <c r="B49" s="176">
        <v>412300</v>
      </c>
      <c r="C49" s="175" t="s">
        <v>18</v>
      </c>
      <c r="D49" s="174">
        <v>3</v>
      </c>
      <c r="E49" s="173"/>
    </row>
    <row r="50" spans="1:5" ht="12.75">
      <c r="A50" s="181">
        <v>5181</v>
      </c>
      <c r="B50" s="180">
        <v>413000</v>
      </c>
      <c r="C50" s="179" t="s">
        <v>809</v>
      </c>
      <c r="D50" s="178">
        <f>D51</f>
        <v>0</v>
      </c>
      <c r="E50" s="168"/>
    </row>
    <row r="51" spans="1:5" ht="12.75">
      <c r="A51" s="177">
        <v>5182</v>
      </c>
      <c r="B51" s="176">
        <v>413100</v>
      </c>
      <c r="C51" s="175" t="s">
        <v>19</v>
      </c>
      <c r="D51" s="174"/>
      <c r="E51" s="173"/>
    </row>
    <row r="52" spans="1:5" ht="12.75">
      <c r="A52" s="181">
        <v>5183</v>
      </c>
      <c r="B52" s="180">
        <v>414000</v>
      </c>
      <c r="C52" s="179" t="s">
        <v>810</v>
      </c>
      <c r="D52" s="178">
        <f>SUM(D53:D56)</f>
        <v>0</v>
      </c>
      <c r="E52" s="168"/>
    </row>
    <row r="53" spans="1:5" ht="12.75">
      <c r="A53" s="177">
        <v>5184</v>
      </c>
      <c r="B53" s="176">
        <v>414100</v>
      </c>
      <c r="C53" s="175" t="s">
        <v>383</v>
      </c>
      <c r="D53" s="174"/>
      <c r="E53" s="173"/>
    </row>
    <row r="54" spans="1:5" ht="12.75">
      <c r="A54" s="177">
        <v>5185</v>
      </c>
      <c r="B54" s="176">
        <v>414200</v>
      </c>
      <c r="C54" s="175" t="s">
        <v>10</v>
      </c>
      <c r="D54" s="174"/>
      <c r="E54" s="173"/>
    </row>
    <row r="55" spans="1:5" ht="12.75">
      <c r="A55" s="177">
        <v>5186</v>
      </c>
      <c r="B55" s="176">
        <v>414300</v>
      </c>
      <c r="C55" s="175" t="s">
        <v>11</v>
      </c>
      <c r="D55" s="174"/>
      <c r="E55" s="173"/>
    </row>
    <row r="56" spans="1:5" ht="25.5">
      <c r="A56" s="177">
        <v>5187</v>
      </c>
      <c r="B56" s="176">
        <v>414400</v>
      </c>
      <c r="C56" s="175" t="s">
        <v>589</v>
      </c>
      <c r="D56" s="174"/>
      <c r="E56" s="173"/>
    </row>
    <row r="57" spans="1:5" ht="12.75">
      <c r="A57" s="181">
        <v>5188</v>
      </c>
      <c r="B57" s="180">
        <v>415000</v>
      </c>
      <c r="C57" s="179" t="s">
        <v>811</v>
      </c>
      <c r="D57" s="178">
        <f>D58</f>
        <v>0</v>
      </c>
      <c r="E57" s="168"/>
    </row>
    <row r="58" spans="1:5" ht="12.75">
      <c r="A58" s="177">
        <v>5189</v>
      </c>
      <c r="B58" s="176">
        <v>415100</v>
      </c>
      <c r="C58" s="175" t="s">
        <v>590</v>
      </c>
      <c r="D58" s="174"/>
      <c r="E58" s="173"/>
    </row>
    <row r="59" spans="1:5" ht="12.75">
      <c r="A59" s="181">
        <v>5190</v>
      </c>
      <c r="B59" s="180">
        <v>416000</v>
      </c>
      <c r="C59" s="179" t="s">
        <v>812</v>
      </c>
      <c r="D59" s="178">
        <f>D60</f>
        <v>0</v>
      </c>
      <c r="E59" s="168"/>
    </row>
    <row r="60" spans="1:5" ht="12.75">
      <c r="A60" s="177">
        <v>5191</v>
      </c>
      <c r="B60" s="176">
        <v>416100</v>
      </c>
      <c r="C60" s="175" t="s">
        <v>591</v>
      </c>
      <c r="D60" s="174"/>
      <c r="E60" s="173"/>
    </row>
    <row r="61" spans="1:5" ht="12.75">
      <c r="A61" s="181">
        <v>5192</v>
      </c>
      <c r="B61" s="180">
        <v>417000</v>
      </c>
      <c r="C61" s="179" t="s">
        <v>813</v>
      </c>
      <c r="D61" s="178">
        <f>D62</f>
        <v>0</v>
      </c>
      <c r="E61" s="168"/>
    </row>
    <row r="62" spans="1:5" ht="12.75">
      <c r="A62" s="177">
        <v>5193</v>
      </c>
      <c r="B62" s="176">
        <v>417100</v>
      </c>
      <c r="C62" s="175" t="s">
        <v>13</v>
      </c>
      <c r="D62" s="174"/>
      <c r="E62" s="173"/>
    </row>
    <row r="63" spans="1:5" ht="12.75">
      <c r="A63" s="181">
        <v>5194</v>
      </c>
      <c r="B63" s="180">
        <v>418000</v>
      </c>
      <c r="C63" s="179" t="s">
        <v>814</v>
      </c>
      <c r="D63" s="178">
        <f>D64</f>
        <v>0</v>
      </c>
      <c r="E63" s="168"/>
    </row>
    <row r="64" spans="1:5" ht="12.75">
      <c r="A64" s="177">
        <v>5195</v>
      </c>
      <c r="B64" s="176">
        <v>418100</v>
      </c>
      <c r="C64" s="175" t="s">
        <v>12</v>
      </c>
      <c r="D64" s="174"/>
      <c r="E64" s="173"/>
    </row>
    <row r="65" spans="1:5" ht="25.5">
      <c r="A65" s="181">
        <v>5196</v>
      </c>
      <c r="B65" s="180">
        <v>420000</v>
      </c>
      <c r="C65" s="179" t="s">
        <v>815</v>
      </c>
      <c r="D65" s="178">
        <f>D66+D78+D84+D93+D101+D104</f>
        <v>0</v>
      </c>
      <c r="E65" s="168"/>
    </row>
    <row r="66" spans="1:5" ht="12.75">
      <c r="A66" s="181">
        <v>5197</v>
      </c>
      <c r="B66" s="180">
        <v>421000</v>
      </c>
      <c r="C66" s="179" t="s">
        <v>816</v>
      </c>
      <c r="D66" s="178">
        <f>SUM(D67:D77)</f>
        <v>0</v>
      </c>
      <c r="E66" s="168"/>
    </row>
    <row r="67" spans="1:5" ht="12.75">
      <c r="A67" s="177">
        <v>5198</v>
      </c>
      <c r="B67" s="176">
        <v>421100</v>
      </c>
      <c r="C67" s="175" t="s">
        <v>14</v>
      </c>
      <c r="D67" s="174"/>
      <c r="E67" s="173"/>
    </row>
    <row r="68" spans="1:5" ht="12.75">
      <c r="A68" s="177">
        <v>5199</v>
      </c>
      <c r="B68" s="176">
        <v>421200</v>
      </c>
      <c r="C68" s="175" t="s">
        <v>15</v>
      </c>
      <c r="D68" s="174"/>
      <c r="E68" s="173"/>
    </row>
    <row r="69" spans="1:5" ht="18.75" customHeight="1">
      <c r="A69" s="660" t="s">
        <v>533</v>
      </c>
      <c r="B69" s="646" t="s">
        <v>534</v>
      </c>
      <c r="C69" s="646" t="s">
        <v>535</v>
      </c>
      <c r="D69" s="648" t="s">
        <v>972</v>
      </c>
      <c r="E69" s="651"/>
    </row>
    <row r="70" spans="1:5" ht="18.75" customHeight="1">
      <c r="A70" s="655"/>
      <c r="B70" s="647"/>
      <c r="C70" s="647"/>
      <c r="D70" s="649"/>
      <c r="E70" s="652"/>
    </row>
    <row r="71" spans="1:5" ht="18" customHeight="1">
      <c r="A71" s="655"/>
      <c r="B71" s="647"/>
      <c r="C71" s="647"/>
      <c r="D71" s="649"/>
      <c r="E71" s="652"/>
    </row>
    <row r="72" spans="1:5" ht="12.75">
      <c r="A72" s="188">
        <v>1</v>
      </c>
      <c r="B72" s="180">
        <v>2</v>
      </c>
      <c r="C72" s="180">
        <v>3</v>
      </c>
      <c r="D72" s="187" t="s">
        <v>419</v>
      </c>
      <c r="E72" s="186"/>
    </row>
    <row r="73" spans="1:5" ht="12.75">
      <c r="A73" s="177">
        <v>5200</v>
      </c>
      <c r="B73" s="176">
        <v>421300</v>
      </c>
      <c r="C73" s="175" t="s">
        <v>16</v>
      </c>
      <c r="D73" s="174"/>
      <c r="E73" s="173"/>
    </row>
    <row r="74" spans="1:5" ht="12.75">
      <c r="A74" s="177">
        <v>5201</v>
      </c>
      <c r="B74" s="176">
        <v>421400</v>
      </c>
      <c r="C74" s="175" t="s">
        <v>64</v>
      </c>
      <c r="D74" s="174"/>
      <c r="E74" s="173"/>
    </row>
    <row r="75" spans="1:5" ht="12.75">
      <c r="A75" s="177">
        <v>5202</v>
      </c>
      <c r="B75" s="176">
        <v>421500</v>
      </c>
      <c r="C75" s="175" t="s">
        <v>65</v>
      </c>
      <c r="D75" s="174"/>
      <c r="E75" s="173"/>
    </row>
    <row r="76" spans="1:5" ht="12.75">
      <c r="A76" s="177">
        <v>5203</v>
      </c>
      <c r="B76" s="176">
        <v>421600</v>
      </c>
      <c r="C76" s="175" t="s">
        <v>66</v>
      </c>
      <c r="D76" s="174"/>
      <c r="E76" s="173"/>
    </row>
    <row r="77" spans="1:5" ht="12.75">
      <c r="A77" s="177">
        <v>5204</v>
      </c>
      <c r="B77" s="176">
        <v>421900</v>
      </c>
      <c r="C77" s="175" t="s">
        <v>580</v>
      </c>
      <c r="D77" s="174"/>
      <c r="E77" s="173"/>
    </row>
    <row r="78" spans="1:5" ht="12.75">
      <c r="A78" s="181">
        <v>5205</v>
      </c>
      <c r="B78" s="180">
        <v>422000</v>
      </c>
      <c r="C78" s="179" t="s">
        <v>817</v>
      </c>
      <c r="D78" s="178">
        <f>SUM(D79:D83)</f>
        <v>0</v>
      </c>
      <c r="E78" s="168"/>
    </row>
    <row r="79" spans="1:5" ht="12.75">
      <c r="A79" s="177">
        <v>5206</v>
      </c>
      <c r="B79" s="176">
        <v>422100</v>
      </c>
      <c r="C79" s="175" t="s">
        <v>8</v>
      </c>
      <c r="D79" s="174"/>
      <c r="E79" s="173"/>
    </row>
    <row r="80" spans="1:5" ht="12.75">
      <c r="A80" s="177">
        <v>5207</v>
      </c>
      <c r="B80" s="176">
        <v>422200</v>
      </c>
      <c r="C80" s="175" t="s">
        <v>319</v>
      </c>
      <c r="D80" s="174"/>
      <c r="E80" s="173"/>
    </row>
    <row r="81" spans="1:5" ht="12.75">
      <c r="A81" s="177">
        <v>5208</v>
      </c>
      <c r="B81" s="176">
        <v>422300</v>
      </c>
      <c r="C81" s="175" t="s">
        <v>320</v>
      </c>
      <c r="D81" s="174"/>
      <c r="E81" s="173"/>
    </row>
    <row r="82" spans="1:5" ht="12.75">
      <c r="A82" s="177">
        <v>5209</v>
      </c>
      <c r="B82" s="176">
        <v>422400</v>
      </c>
      <c r="C82" s="175" t="s">
        <v>592</v>
      </c>
      <c r="D82" s="174"/>
      <c r="E82" s="173"/>
    </row>
    <row r="83" spans="1:5" ht="12.75">
      <c r="A83" s="177">
        <v>5210</v>
      </c>
      <c r="B83" s="176">
        <v>422900</v>
      </c>
      <c r="C83" s="175" t="s">
        <v>321</v>
      </c>
      <c r="D83" s="174"/>
      <c r="E83" s="173"/>
    </row>
    <row r="84" spans="1:5" ht="12.75">
      <c r="A84" s="181">
        <v>5211</v>
      </c>
      <c r="B84" s="180">
        <v>423000</v>
      </c>
      <c r="C84" s="179" t="s">
        <v>818</v>
      </c>
      <c r="D84" s="178">
        <f>SUM(D85:D92)</f>
        <v>0</v>
      </c>
      <c r="E84" s="168"/>
    </row>
    <row r="85" spans="1:5" ht="12.75">
      <c r="A85" s="177">
        <v>5212</v>
      </c>
      <c r="B85" s="176">
        <v>423100</v>
      </c>
      <c r="C85" s="175" t="s">
        <v>322</v>
      </c>
      <c r="D85" s="174"/>
      <c r="E85" s="173"/>
    </row>
    <row r="86" spans="1:5" ht="12.75">
      <c r="A86" s="177">
        <v>5213</v>
      </c>
      <c r="B86" s="176">
        <v>423200</v>
      </c>
      <c r="C86" s="175" t="s">
        <v>323</v>
      </c>
      <c r="D86" s="174"/>
      <c r="E86" s="173"/>
    </row>
    <row r="87" spans="1:5" ht="12.75">
      <c r="A87" s="177">
        <v>5214</v>
      </c>
      <c r="B87" s="176">
        <v>423300</v>
      </c>
      <c r="C87" s="175" t="s">
        <v>324</v>
      </c>
      <c r="D87" s="174"/>
      <c r="E87" s="173"/>
    </row>
    <row r="88" spans="1:5" ht="12.75">
      <c r="A88" s="177">
        <v>5215</v>
      </c>
      <c r="B88" s="176">
        <v>423400</v>
      </c>
      <c r="C88" s="175" t="s">
        <v>621</v>
      </c>
      <c r="D88" s="174"/>
      <c r="E88" s="173"/>
    </row>
    <row r="89" spans="1:5" ht="12.75">
      <c r="A89" s="177">
        <v>5216</v>
      </c>
      <c r="B89" s="176">
        <v>423500</v>
      </c>
      <c r="C89" s="175" t="s">
        <v>347</v>
      </c>
      <c r="D89" s="174"/>
      <c r="E89" s="173"/>
    </row>
    <row r="90" spans="1:5" ht="12.75">
      <c r="A90" s="177">
        <v>5217</v>
      </c>
      <c r="B90" s="176">
        <v>423600</v>
      </c>
      <c r="C90" s="175" t="s">
        <v>637</v>
      </c>
      <c r="D90" s="174"/>
      <c r="E90" s="173"/>
    </row>
    <row r="91" spans="1:5" ht="12.75">
      <c r="A91" s="177">
        <v>5218</v>
      </c>
      <c r="B91" s="176">
        <v>423700</v>
      </c>
      <c r="C91" s="175" t="s">
        <v>638</v>
      </c>
      <c r="D91" s="174"/>
      <c r="E91" s="173"/>
    </row>
    <row r="92" spans="1:5" ht="12.75">
      <c r="A92" s="177">
        <v>5219</v>
      </c>
      <c r="B92" s="176">
        <v>423900</v>
      </c>
      <c r="C92" s="175" t="s">
        <v>639</v>
      </c>
      <c r="D92" s="174"/>
      <c r="E92" s="173"/>
    </row>
    <row r="93" spans="1:5" ht="12.75">
      <c r="A93" s="181">
        <v>5220</v>
      </c>
      <c r="B93" s="180">
        <v>424000</v>
      </c>
      <c r="C93" s="179" t="s">
        <v>819</v>
      </c>
      <c r="D93" s="178">
        <f>SUM(D94:D100)</f>
        <v>0</v>
      </c>
      <c r="E93" s="168"/>
    </row>
    <row r="94" spans="1:5" ht="12.75">
      <c r="A94" s="177">
        <v>5221</v>
      </c>
      <c r="B94" s="176">
        <v>424100</v>
      </c>
      <c r="C94" s="175" t="s">
        <v>640</v>
      </c>
      <c r="D94" s="174"/>
      <c r="E94" s="173"/>
    </row>
    <row r="95" spans="1:5" ht="12.75">
      <c r="A95" s="177">
        <v>5222</v>
      </c>
      <c r="B95" s="176">
        <v>424200</v>
      </c>
      <c r="C95" s="175" t="s">
        <v>641</v>
      </c>
      <c r="D95" s="174"/>
      <c r="E95" s="173"/>
    </row>
    <row r="96" spans="1:5" ht="12.75">
      <c r="A96" s="177">
        <v>5223</v>
      </c>
      <c r="B96" s="176">
        <v>424300</v>
      </c>
      <c r="C96" s="175" t="s">
        <v>642</v>
      </c>
      <c r="D96" s="174"/>
      <c r="E96" s="173"/>
    </row>
    <row r="97" spans="1:5" ht="12.75">
      <c r="A97" s="177">
        <v>5224</v>
      </c>
      <c r="B97" s="176">
        <v>424400</v>
      </c>
      <c r="C97" s="175" t="s">
        <v>496</v>
      </c>
      <c r="D97" s="174"/>
      <c r="E97" s="173"/>
    </row>
    <row r="98" spans="1:5" ht="12.75">
      <c r="A98" s="177">
        <v>5225</v>
      </c>
      <c r="B98" s="176">
        <v>424500</v>
      </c>
      <c r="C98" s="175" t="s">
        <v>497</v>
      </c>
      <c r="D98" s="174"/>
      <c r="E98" s="173"/>
    </row>
    <row r="99" spans="1:5" ht="12.75">
      <c r="A99" s="177">
        <v>5226</v>
      </c>
      <c r="B99" s="176">
        <v>424600</v>
      </c>
      <c r="C99" s="175" t="s">
        <v>366</v>
      </c>
      <c r="D99" s="174"/>
      <c r="E99" s="173"/>
    </row>
    <row r="100" spans="1:5" ht="12.75">
      <c r="A100" s="177">
        <v>5227</v>
      </c>
      <c r="B100" s="176">
        <v>424900</v>
      </c>
      <c r="C100" s="175" t="s">
        <v>367</v>
      </c>
      <c r="D100" s="174"/>
      <c r="E100" s="173"/>
    </row>
    <row r="101" spans="1:5" ht="12.75">
      <c r="A101" s="181">
        <v>5228</v>
      </c>
      <c r="B101" s="180">
        <v>425000</v>
      </c>
      <c r="C101" s="179" t="s">
        <v>820</v>
      </c>
      <c r="D101" s="178">
        <f>D102+D103</f>
        <v>0</v>
      </c>
      <c r="E101" s="168"/>
    </row>
    <row r="102" spans="1:5" ht="12.75">
      <c r="A102" s="177">
        <v>5229</v>
      </c>
      <c r="B102" s="176">
        <v>425100</v>
      </c>
      <c r="C102" s="175" t="s">
        <v>96</v>
      </c>
      <c r="D102" s="174"/>
      <c r="E102" s="173"/>
    </row>
    <row r="103" spans="1:5" ht="12.75">
      <c r="A103" s="177">
        <v>5230</v>
      </c>
      <c r="B103" s="176">
        <v>425200</v>
      </c>
      <c r="C103" s="175" t="s">
        <v>97</v>
      </c>
      <c r="D103" s="174"/>
      <c r="E103" s="173"/>
    </row>
    <row r="104" spans="1:5" ht="12.75">
      <c r="A104" s="181">
        <v>5231</v>
      </c>
      <c r="B104" s="180">
        <v>426000</v>
      </c>
      <c r="C104" s="179" t="s">
        <v>821</v>
      </c>
      <c r="D104" s="178">
        <f>SUM(D105:D113)</f>
        <v>0</v>
      </c>
      <c r="E104" s="168"/>
    </row>
    <row r="105" spans="1:5" ht="12.75">
      <c r="A105" s="177">
        <v>5232</v>
      </c>
      <c r="B105" s="176">
        <v>426100</v>
      </c>
      <c r="C105" s="175" t="s">
        <v>98</v>
      </c>
      <c r="D105" s="174"/>
      <c r="E105" s="173"/>
    </row>
    <row r="106" spans="1:5" ht="12.75">
      <c r="A106" s="177">
        <v>5233</v>
      </c>
      <c r="B106" s="176">
        <v>426200</v>
      </c>
      <c r="C106" s="175" t="s">
        <v>822</v>
      </c>
      <c r="D106" s="174"/>
      <c r="E106" s="173"/>
    </row>
    <row r="107" spans="1:5" ht="12.75">
      <c r="A107" s="177">
        <v>5234</v>
      </c>
      <c r="B107" s="176">
        <v>426300</v>
      </c>
      <c r="C107" s="175" t="s">
        <v>99</v>
      </c>
      <c r="D107" s="174"/>
      <c r="E107" s="173"/>
    </row>
    <row r="108" spans="1:5" ht="12.75">
      <c r="A108" s="177">
        <v>5235</v>
      </c>
      <c r="B108" s="176">
        <v>426400</v>
      </c>
      <c r="C108" s="175" t="s">
        <v>100</v>
      </c>
      <c r="D108" s="174"/>
      <c r="E108" s="173"/>
    </row>
    <row r="109" spans="1:5" ht="12.75">
      <c r="A109" s="177">
        <v>5236</v>
      </c>
      <c r="B109" s="176">
        <v>426500</v>
      </c>
      <c r="C109" s="175" t="s">
        <v>519</v>
      </c>
      <c r="D109" s="174"/>
      <c r="E109" s="173"/>
    </row>
    <row r="110" spans="1:5" ht="12.75">
      <c r="A110" s="177">
        <v>5237</v>
      </c>
      <c r="B110" s="176">
        <v>426600</v>
      </c>
      <c r="C110" s="175" t="s">
        <v>520</v>
      </c>
      <c r="D110" s="174"/>
      <c r="E110" s="173"/>
    </row>
    <row r="111" spans="1:5" ht="12.75">
      <c r="A111" s="177">
        <v>5238</v>
      </c>
      <c r="B111" s="176">
        <v>426700</v>
      </c>
      <c r="C111" s="175" t="s">
        <v>521</v>
      </c>
      <c r="D111" s="174"/>
      <c r="E111" s="173"/>
    </row>
    <row r="112" spans="1:5" ht="12.75">
      <c r="A112" s="177">
        <v>5239</v>
      </c>
      <c r="B112" s="176">
        <v>426800</v>
      </c>
      <c r="C112" s="175" t="s">
        <v>376</v>
      </c>
      <c r="D112" s="174"/>
      <c r="E112" s="173"/>
    </row>
    <row r="113" spans="1:5" ht="12.75">
      <c r="A113" s="177">
        <v>5240</v>
      </c>
      <c r="B113" s="176">
        <v>426900</v>
      </c>
      <c r="C113" s="175" t="s">
        <v>522</v>
      </c>
      <c r="D113" s="174"/>
      <c r="E113" s="173"/>
    </row>
    <row r="114" spans="1:5" ht="25.5">
      <c r="A114" s="181">
        <v>5241</v>
      </c>
      <c r="B114" s="180">
        <v>430000</v>
      </c>
      <c r="C114" s="179" t="s">
        <v>823</v>
      </c>
      <c r="D114" s="178">
        <f>D115+D119+D121+D123+D127</f>
        <v>0</v>
      </c>
      <c r="E114" s="168"/>
    </row>
    <row r="115" spans="1:5" ht="12.75">
      <c r="A115" s="181">
        <v>5242</v>
      </c>
      <c r="B115" s="180">
        <v>431000</v>
      </c>
      <c r="C115" s="179" t="s">
        <v>824</v>
      </c>
      <c r="D115" s="178">
        <f>SUM(D116:D118)</f>
        <v>0</v>
      </c>
      <c r="E115" s="168"/>
    </row>
    <row r="116" spans="1:5" ht="12.75">
      <c r="A116" s="177">
        <v>5243</v>
      </c>
      <c r="B116" s="176">
        <v>431100</v>
      </c>
      <c r="C116" s="175" t="s">
        <v>825</v>
      </c>
      <c r="D116" s="174"/>
      <c r="E116" s="173"/>
    </row>
    <row r="117" spans="1:5" ht="12.75">
      <c r="A117" s="177">
        <v>5244</v>
      </c>
      <c r="B117" s="176">
        <v>431200</v>
      </c>
      <c r="C117" s="175" t="s">
        <v>622</v>
      </c>
      <c r="D117" s="174"/>
      <c r="E117" s="173"/>
    </row>
    <row r="118" spans="1:5" ht="12.75">
      <c r="A118" s="177">
        <v>5245</v>
      </c>
      <c r="B118" s="176">
        <v>431300</v>
      </c>
      <c r="C118" s="175" t="s">
        <v>623</v>
      </c>
      <c r="D118" s="174"/>
      <c r="E118" s="173"/>
    </row>
    <row r="119" spans="1:5" ht="12.75">
      <c r="A119" s="181">
        <v>5246</v>
      </c>
      <c r="B119" s="180">
        <v>432000</v>
      </c>
      <c r="C119" s="179" t="s">
        <v>826</v>
      </c>
      <c r="D119" s="178">
        <f>D120</f>
        <v>0</v>
      </c>
      <c r="E119" s="168"/>
    </row>
    <row r="120" spans="1:5" ht="12.75">
      <c r="A120" s="177">
        <v>5247</v>
      </c>
      <c r="B120" s="176">
        <v>432100</v>
      </c>
      <c r="C120" s="175" t="s">
        <v>750</v>
      </c>
      <c r="D120" s="174"/>
      <c r="E120" s="173"/>
    </row>
    <row r="121" spans="1:5" ht="12.75">
      <c r="A121" s="181">
        <v>5248</v>
      </c>
      <c r="B121" s="180">
        <v>433000</v>
      </c>
      <c r="C121" s="179" t="s">
        <v>827</v>
      </c>
      <c r="D121" s="178">
        <f>D122</f>
        <v>0</v>
      </c>
      <c r="E121" s="168"/>
    </row>
    <row r="122" spans="1:5" ht="12.75">
      <c r="A122" s="177">
        <v>5249</v>
      </c>
      <c r="B122" s="176">
        <v>433100</v>
      </c>
      <c r="C122" s="175" t="s">
        <v>624</v>
      </c>
      <c r="D122" s="174"/>
      <c r="E122" s="173"/>
    </row>
    <row r="123" spans="1:5" ht="12.75">
      <c r="A123" s="181">
        <v>5250</v>
      </c>
      <c r="B123" s="180">
        <v>434000</v>
      </c>
      <c r="C123" s="179" t="s">
        <v>828</v>
      </c>
      <c r="D123" s="178">
        <f>SUM(D124:D126)</f>
        <v>0</v>
      </c>
      <c r="E123" s="168"/>
    </row>
    <row r="124" spans="1:5" ht="12.75">
      <c r="A124" s="177">
        <v>5251</v>
      </c>
      <c r="B124" s="176">
        <v>434100</v>
      </c>
      <c r="C124" s="175" t="s">
        <v>625</v>
      </c>
      <c r="D124" s="174"/>
      <c r="E124" s="173"/>
    </row>
    <row r="125" spans="1:5" ht="12.75">
      <c r="A125" s="177">
        <v>5252</v>
      </c>
      <c r="B125" s="176">
        <v>434200</v>
      </c>
      <c r="C125" s="175" t="s">
        <v>626</v>
      </c>
      <c r="D125" s="174"/>
      <c r="E125" s="173"/>
    </row>
    <row r="126" spans="1:5" ht="12.75">
      <c r="A126" s="177">
        <v>5253</v>
      </c>
      <c r="B126" s="176">
        <v>434300</v>
      </c>
      <c r="C126" s="175" t="s">
        <v>627</v>
      </c>
      <c r="D126" s="174"/>
      <c r="E126" s="173"/>
    </row>
    <row r="127" spans="1:5" ht="12.75">
      <c r="A127" s="181">
        <v>5254</v>
      </c>
      <c r="B127" s="180">
        <v>435000</v>
      </c>
      <c r="C127" s="179" t="s">
        <v>829</v>
      </c>
      <c r="D127" s="178">
        <f>D128</f>
        <v>0</v>
      </c>
      <c r="E127" s="168"/>
    </row>
    <row r="128" spans="1:5" ht="12.75">
      <c r="A128" s="177">
        <v>5255</v>
      </c>
      <c r="B128" s="176">
        <v>435100</v>
      </c>
      <c r="C128" s="175" t="s">
        <v>628</v>
      </c>
      <c r="D128" s="174"/>
      <c r="E128" s="173"/>
    </row>
    <row r="129" spans="1:5" ht="25.5">
      <c r="A129" s="181">
        <v>5256</v>
      </c>
      <c r="B129" s="180">
        <v>440000</v>
      </c>
      <c r="C129" s="179" t="s">
        <v>830</v>
      </c>
      <c r="D129" s="178">
        <f>D130+D140+D151+D153</f>
        <v>0</v>
      </c>
      <c r="E129" s="168"/>
    </row>
    <row r="130" spans="1:5" ht="12.75">
      <c r="A130" s="181">
        <v>5257</v>
      </c>
      <c r="B130" s="180">
        <v>441000</v>
      </c>
      <c r="C130" s="179" t="s">
        <v>831</v>
      </c>
      <c r="D130" s="178">
        <f>SUM(D131:D139)</f>
        <v>0</v>
      </c>
      <c r="E130" s="168"/>
    </row>
    <row r="131" spans="1:5" ht="12.75">
      <c r="A131" s="177">
        <v>5258</v>
      </c>
      <c r="B131" s="176">
        <v>441100</v>
      </c>
      <c r="C131" s="175" t="s">
        <v>336</v>
      </c>
      <c r="D131" s="174"/>
      <c r="E131" s="173"/>
    </row>
    <row r="132" spans="1:5" ht="12.75">
      <c r="A132" s="177">
        <v>5259</v>
      </c>
      <c r="B132" s="176">
        <v>441200</v>
      </c>
      <c r="C132" s="175" t="s">
        <v>337</v>
      </c>
      <c r="D132" s="174"/>
      <c r="E132" s="173"/>
    </row>
    <row r="133" spans="1:5" ht="12.75">
      <c r="A133" s="177">
        <v>5260</v>
      </c>
      <c r="B133" s="176">
        <v>441300</v>
      </c>
      <c r="C133" s="175" t="s">
        <v>338</v>
      </c>
      <c r="D133" s="174"/>
      <c r="E133" s="173"/>
    </row>
    <row r="134" spans="1:5" ht="12.75">
      <c r="A134" s="177">
        <v>5261</v>
      </c>
      <c r="B134" s="176">
        <v>441400</v>
      </c>
      <c r="C134" s="175" t="s">
        <v>339</v>
      </c>
      <c r="D134" s="174"/>
      <c r="E134" s="173"/>
    </row>
    <row r="135" spans="1:5" ht="12.75">
      <c r="A135" s="177">
        <v>5262</v>
      </c>
      <c r="B135" s="176">
        <v>441500</v>
      </c>
      <c r="C135" s="175" t="s">
        <v>340</v>
      </c>
      <c r="D135" s="174"/>
      <c r="E135" s="173"/>
    </row>
    <row r="136" spans="1:5" ht="12.75">
      <c r="A136" s="177">
        <v>5263</v>
      </c>
      <c r="B136" s="176">
        <v>441600</v>
      </c>
      <c r="C136" s="175" t="s">
        <v>438</v>
      </c>
      <c r="D136" s="174"/>
      <c r="E136" s="173"/>
    </row>
    <row r="137" spans="1:5" ht="12.75">
      <c r="A137" s="177">
        <v>5264</v>
      </c>
      <c r="B137" s="176">
        <v>441700</v>
      </c>
      <c r="C137" s="175" t="s">
        <v>187</v>
      </c>
      <c r="D137" s="174"/>
      <c r="E137" s="173"/>
    </row>
    <row r="138" spans="1:5" ht="12.75">
      <c r="A138" s="177">
        <v>5265</v>
      </c>
      <c r="B138" s="176">
        <v>441800</v>
      </c>
      <c r="C138" s="175" t="s">
        <v>188</v>
      </c>
      <c r="D138" s="174"/>
      <c r="E138" s="173"/>
    </row>
    <row r="139" spans="1:5" ht="12.75">
      <c r="A139" s="177">
        <v>5266</v>
      </c>
      <c r="B139" s="176">
        <v>441900</v>
      </c>
      <c r="C139" s="175" t="s">
        <v>120</v>
      </c>
      <c r="D139" s="174"/>
      <c r="E139" s="173"/>
    </row>
    <row r="140" spans="1:5" ht="12.75">
      <c r="A140" s="181">
        <v>5267</v>
      </c>
      <c r="B140" s="180">
        <v>442000</v>
      </c>
      <c r="C140" s="179" t="s">
        <v>832</v>
      </c>
      <c r="D140" s="178">
        <f>SUM(D141:D150)</f>
        <v>0</v>
      </c>
      <c r="E140" s="168"/>
    </row>
    <row r="141" spans="1:5" ht="25.5">
      <c r="A141" s="177">
        <v>5268</v>
      </c>
      <c r="B141" s="176">
        <v>442100</v>
      </c>
      <c r="C141" s="175" t="s">
        <v>751</v>
      </c>
      <c r="D141" s="174"/>
      <c r="E141" s="173"/>
    </row>
    <row r="142" spans="1:5" ht="12.75">
      <c r="A142" s="177">
        <v>5269</v>
      </c>
      <c r="B142" s="176">
        <v>442200</v>
      </c>
      <c r="C142" s="175" t="s">
        <v>189</v>
      </c>
      <c r="D142" s="174"/>
      <c r="E142" s="173"/>
    </row>
    <row r="143" spans="1:5" ht="12.75">
      <c r="A143" s="177">
        <v>5270</v>
      </c>
      <c r="B143" s="176">
        <v>442300</v>
      </c>
      <c r="C143" s="175" t="s">
        <v>190</v>
      </c>
      <c r="D143" s="174"/>
      <c r="E143" s="173"/>
    </row>
    <row r="144" spans="1:5" ht="12.75">
      <c r="A144" s="177">
        <v>5271</v>
      </c>
      <c r="B144" s="176">
        <v>442400</v>
      </c>
      <c r="C144" s="175" t="s">
        <v>191</v>
      </c>
      <c r="D144" s="174"/>
      <c r="E144" s="173"/>
    </row>
    <row r="145" spans="1:5" ht="14.25" customHeight="1">
      <c r="A145" s="657" t="s">
        <v>533</v>
      </c>
      <c r="B145" s="643" t="s">
        <v>534</v>
      </c>
      <c r="C145" s="645" t="s">
        <v>535</v>
      </c>
      <c r="D145" s="644" t="s">
        <v>972</v>
      </c>
      <c r="E145" s="653"/>
    </row>
    <row r="146" spans="1:5" ht="18" customHeight="1">
      <c r="A146" s="657"/>
      <c r="B146" s="643"/>
      <c r="C146" s="645"/>
      <c r="D146" s="644"/>
      <c r="E146" s="653"/>
    </row>
    <row r="147" spans="1:5" ht="18" customHeight="1">
      <c r="A147" s="657"/>
      <c r="B147" s="643"/>
      <c r="C147" s="645"/>
      <c r="D147" s="644"/>
      <c r="E147" s="653"/>
    </row>
    <row r="148" spans="1:5" ht="12.75">
      <c r="A148" s="185" t="s">
        <v>416</v>
      </c>
      <c r="B148" s="184" t="s">
        <v>417</v>
      </c>
      <c r="C148" s="184" t="s">
        <v>418</v>
      </c>
      <c r="D148" s="183" t="s">
        <v>419</v>
      </c>
      <c r="E148" s="182"/>
    </row>
    <row r="149" spans="1:5" ht="12.75">
      <c r="A149" s="177">
        <v>5272</v>
      </c>
      <c r="B149" s="176">
        <v>442500</v>
      </c>
      <c r="C149" s="175" t="s">
        <v>440</v>
      </c>
      <c r="D149" s="174"/>
      <c r="E149" s="173"/>
    </row>
    <row r="150" spans="1:5" ht="12.75">
      <c r="A150" s="177">
        <v>5273</v>
      </c>
      <c r="B150" s="176">
        <v>442600</v>
      </c>
      <c r="C150" s="175" t="s">
        <v>441</v>
      </c>
      <c r="D150" s="174"/>
      <c r="E150" s="173"/>
    </row>
    <row r="151" spans="1:5" ht="12.75">
      <c r="A151" s="181">
        <v>5274</v>
      </c>
      <c r="B151" s="180">
        <v>443000</v>
      </c>
      <c r="C151" s="179" t="s">
        <v>833</v>
      </c>
      <c r="D151" s="178">
        <f>D152</f>
        <v>0</v>
      </c>
      <c r="E151" s="168"/>
    </row>
    <row r="152" spans="1:5" ht="12.75">
      <c r="A152" s="177">
        <v>5275</v>
      </c>
      <c r="B152" s="176">
        <v>443100</v>
      </c>
      <c r="C152" s="175" t="s">
        <v>630</v>
      </c>
      <c r="D152" s="174"/>
      <c r="E152" s="173"/>
    </row>
    <row r="153" spans="1:5" ht="12.75">
      <c r="A153" s="181">
        <v>5276</v>
      </c>
      <c r="B153" s="180">
        <v>444000</v>
      </c>
      <c r="C153" s="179" t="s">
        <v>834</v>
      </c>
      <c r="D153" s="178">
        <f>SUM(D154:D156)</f>
        <v>0</v>
      </c>
      <c r="E153" s="168"/>
    </row>
    <row r="154" spans="1:5" ht="12.75">
      <c r="A154" s="177">
        <v>5277</v>
      </c>
      <c r="B154" s="176">
        <v>444100</v>
      </c>
      <c r="C154" s="175" t="s">
        <v>648</v>
      </c>
      <c r="D154" s="174"/>
      <c r="E154" s="173"/>
    </row>
    <row r="155" spans="1:5" ht="12.75">
      <c r="A155" s="177">
        <v>5278</v>
      </c>
      <c r="B155" s="176">
        <v>444200</v>
      </c>
      <c r="C155" s="175" t="s">
        <v>649</v>
      </c>
      <c r="D155" s="174"/>
      <c r="E155" s="173"/>
    </row>
    <row r="156" spans="1:5" ht="12.75">
      <c r="A156" s="177">
        <v>5279</v>
      </c>
      <c r="B156" s="176">
        <v>444300</v>
      </c>
      <c r="C156" s="175" t="s">
        <v>752</v>
      </c>
      <c r="D156" s="174"/>
      <c r="E156" s="173"/>
    </row>
    <row r="157" spans="1:5" ht="12.75">
      <c r="A157" s="181">
        <v>5280</v>
      </c>
      <c r="B157" s="180">
        <v>450000</v>
      </c>
      <c r="C157" s="179" t="s">
        <v>835</v>
      </c>
      <c r="D157" s="178">
        <f>D158+D161+D164+D167</f>
        <v>0</v>
      </c>
      <c r="E157" s="168"/>
    </row>
    <row r="158" spans="1:5" ht="25.5">
      <c r="A158" s="181">
        <v>5281</v>
      </c>
      <c r="B158" s="180">
        <v>451000</v>
      </c>
      <c r="C158" s="179" t="s">
        <v>836</v>
      </c>
      <c r="D158" s="178">
        <f>D159+D160</f>
        <v>0</v>
      </c>
      <c r="E158" s="168"/>
    </row>
    <row r="159" spans="1:5" ht="12.75">
      <c r="A159" s="177">
        <v>5282</v>
      </c>
      <c r="B159" s="176">
        <v>451100</v>
      </c>
      <c r="C159" s="175" t="s">
        <v>353</v>
      </c>
      <c r="D159" s="174"/>
      <c r="E159" s="173"/>
    </row>
    <row r="160" spans="1:5" ht="25.5">
      <c r="A160" s="177">
        <v>5283</v>
      </c>
      <c r="B160" s="176">
        <v>451200</v>
      </c>
      <c r="C160" s="175" t="s">
        <v>354</v>
      </c>
      <c r="D160" s="174"/>
      <c r="E160" s="173"/>
    </row>
    <row r="161" spans="1:5" ht="25.5">
      <c r="A161" s="181">
        <v>5284</v>
      </c>
      <c r="B161" s="180">
        <v>452000</v>
      </c>
      <c r="C161" s="179" t="s">
        <v>837</v>
      </c>
      <c r="D161" s="178">
        <f>D162+D163</f>
        <v>0</v>
      </c>
      <c r="E161" s="168"/>
    </row>
    <row r="162" spans="1:5" ht="12.75">
      <c r="A162" s="177">
        <v>5285</v>
      </c>
      <c r="B162" s="176">
        <v>452100</v>
      </c>
      <c r="C162" s="175" t="s">
        <v>355</v>
      </c>
      <c r="D162" s="174"/>
      <c r="E162" s="173"/>
    </row>
    <row r="163" spans="1:5" ht="12.75">
      <c r="A163" s="177">
        <v>5286</v>
      </c>
      <c r="B163" s="176">
        <v>452200</v>
      </c>
      <c r="C163" s="175" t="s">
        <v>356</v>
      </c>
      <c r="D163" s="174"/>
      <c r="E163" s="173"/>
    </row>
    <row r="164" spans="1:5" ht="25.5">
      <c r="A164" s="181">
        <v>5287</v>
      </c>
      <c r="B164" s="180">
        <v>453000</v>
      </c>
      <c r="C164" s="179" t="s">
        <v>838</v>
      </c>
      <c r="D164" s="178">
        <f>D165+D166</f>
        <v>0</v>
      </c>
      <c r="E164" s="168"/>
    </row>
    <row r="165" spans="1:5" ht="12.75">
      <c r="A165" s="177">
        <v>5288</v>
      </c>
      <c r="B165" s="176">
        <v>453100</v>
      </c>
      <c r="C165" s="175" t="s">
        <v>357</v>
      </c>
      <c r="D165" s="174"/>
      <c r="E165" s="173"/>
    </row>
    <row r="166" spans="1:5" ht="12.75">
      <c r="A166" s="177">
        <v>5289</v>
      </c>
      <c r="B166" s="176">
        <v>453200</v>
      </c>
      <c r="C166" s="175" t="s">
        <v>358</v>
      </c>
      <c r="D166" s="174"/>
      <c r="E166" s="173"/>
    </row>
    <row r="167" spans="1:5" ht="12.75">
      <c r="A167" s="181">
        <v>5290</v>
      </c>
      <c r="B167" s="180">
        <v>454000</v>
      </c>
      <c r="C167" s="179" t="s">
        <v>839</v>
      </c>
      <c r="D167" s="178">
        <f>D168+D169</f>
        <v>0</v>
      </c>
      <c r="E167" s="168"/>
    </row>
    <row r="168" spans="1:5" ht="12.75">
      <c r="A168" s="177">
        <v>5291</v>
      </c>
      <c r="B168" s="176">
        <v>454100</v>
      </c>
      <c r="C168" s="175" t="s">
        <v>359</v>
      </c>
      <c r="D168" s="174"/>
      <c r="E168" s="173"/>
    </row>
    <row r="169" spans="1:5" ht="12.75">
      <c r="A169" s="177">
        <v>5292</v>
      </c>
      <c r="B169" s="176">
        <v>454200</v>
      </c>
      <c r="C169" s="175" t="s">
        <v>360</v>
      </c>
      <c r="D169" s="174"/>
      <c r="E169" s="173"/>
    </row>
    <row r="170" spans="1:5" ht="25.5">
      <c r="A170" s="181">
        <v>5293</v>
      </c>
      <c r="B170" s="180">
        <v>460000</v>
      </c>
      <c r="C170" s="179" t="s">
        <v>840</v>
      </c>
      <c r="D170" s="178">
        <f>D171+D174+D177+D180+D183</f>
        <v>0</v>
      </c>
      <c r="E170" s="168"/>
    </row>
    <row r="171" spans="1:5" ht="12.75">
      <c r="A171" s="181">
        <v>5294</v>
      </c>
      <c r="B171" s="180">
        <v>461000</v>
      </c>
      <c r="C171" s="179" t="s">
        <v>841</v>
      </c>
      <c r="D171" s="178">
        <f>D172+D173</f>
        <v>0</v>
      </c>
      <c r="E171" s="168"/>
    </row>
    <row r="172" spans="1:5" ht="12.75">
      <c r="A172" s="177">
        <v>5295</v>
      </c>
      <c r="B172" s="176">
        <v>461100</v>
      </c>
      <c r="C172" s="175" t="s">
        <v>361</v>
      </c>
      <c r="D172" s="174"/>
      <c r="E172" s="173"/>
    </row>
    <row r="173" spans="1:5" ht="12.75">
      <c r="A173" s="177">
        <v>5296</v>
      </c>
      <c r="B173" s="176">
        <v>461200</v>
      </c>
      <c r="C173" s="175" t="s">
        <v>362</v>
      </c>
      <c r="D173" s="174"/>
      <c r="E173" s="173"/>
    </row>
    <row r="174" spans="1:5" ht="12.75">
      <c r="A174" s="181">
        <v>5297</v>
      </c>
      <c r="B174" s="180">
        <v>462000</v>
      </c>
      <c r="C174" s="179" t="s">
        <v>842</v>
      </c>
      <c r="D174" s="178">
        <f>D175+D176</f>
        <v>0</v>
      </c>
      <c r="E174" s="168"/>
    </row>
    <row r="175" spans="1:5" ht="12.75">
      <c r="A175" s="177">
        <v>5298</v>
      </c>
      <c r="B175" s="176">
        <v>462100</v>
      </c>
      <c r="C175" s="175" t="s">
        <v>631</v>
      </c>
      <c r="D175" s="174"/>
      <c r="E175" s="173"/>
    </row>
    <row r="176" spans="1:5" ht="12.75">
      <c r="A176" s="177">
        <v>5299</v>
      </c>
      <c r="B176" s="176">
        <v>462200</v>
      </c>
      <c r="C176" s="175" t="s">
        <v>473</v>
      </c>
      <c r="D176" s="174"/>
      <c r="E176" s="173"/>
    </row>
    <row r="177" spans="1:5" ht="12.75">
      <c r="A177" s="181">
        <v>5300</v>
      </c>
      <c r="B177" s="180">
        <v>463000</v>
      </c>
      <c r="C177" s="179" t="s">
        <v>843</v>
      </c>
      <c r="D177" s="178">
        <f>D178+D179</f>
        <v>0</v>
      </c>
      <c r="E177" s="168"/>
    </row>
    <row r="178" spans="1:5" ht="12.75">
      <c r="A178" s="177">
        <v>5301</v>
      </c>
      <c r="B178" s="176">
        <v>463100</v>
      </c>
      <c r="C178" s="175" t="s">
        <v>325</v>
      </c>
      <c r="D178" s="174"/>
      <c r="E178" s="173"/>
    </row>
    <row r="179" spans="1:5" ht="12.75">
      <c r="A179" s="177">
        <v>5302</v>
      </c>
      <c r="B179" s="176">
        <v>463200</v>
      </c>
      <c r="C179" s="175" t="s">
        <v>439</v>
      </c>
      <c r="D179" s="174"/>
      <c r="E179" s="173"/>
    </row>
    <row r="180" spans="1:5" ht="25.5">
      <c r="A180" s="181">
        <v>5303</v>
      </c>
      <c r="B180" s="180">
        <v>464000</v>
      </c>
      <c r="C180" s="179" t="s">
        <v>844</v>
      </c>
      <c r="D180" s="178">
        <f>D181+D182</f>
        <v>0</v>
      </c>
      <c r="E180" s="168"/>
    </row>
    <row r="181" spans="1:5" ht="12.75">
      <c r="A181" s="177">
        <v>5304</v>
      </c>
      <c r="B181" s="176">
        <v>464100</v>
      </c>
      <c r="C181" s="175" t="s">
        <v>57</v>
      </c>
      <c r="D181" s="174"/>
      <c r="E181" s="173"/>
    </row>
    <row r="182" spans="1:5" ht="12.75">
      <c r="A182" s="177">
        <v>5305</v>
      </c>
      <c r="B182" s="176">
        <v>464200</v>
      </c>
      <c r="C182" s="175" t="s">
        <v>58</v>
      </c>
      <c r="D182" s="174"/>
      <c r="E182" s="173"/>
    </row>
    <row r="183" spans="1:5" ht="12.75">
      <c r="A183" s="181">
        <v>5306</v>
      </c>
      <c r="B183" s="180">
        <v>465000</v>
      </c>
      <c r="C183" s="179" t="s">
        <v>845</v>
      </c>
      <c r="D183" s="178">
        <f>D184+D185</f>
        <v>0</v>
      </c>
      <c r="E183" s="168"/>
    </row>
    <row r="184" spans="1:5" ht="12.75">
      <c r="A184" s="177">
        <v>5307</v>
      </c>
      <c r="B184" s="176">
        <v>465100</v>
      </c>
      <c r="C184" s="175" t="s">
        <v>59</v>
      </c>
      <c r="D184" s="174"/>
      <c r="E184" s="173"/>
    </row>
    <row r="185" spans="1:5" ht="12.75">
      <c r="A185" s="177">
        <v>5308</v>
      </c>
      <c r="B185" s="176">
        <v>465200</v>
      </c>
      <c r="C185" s="175" t="s">
        <v>60</v>
      </c>
      <c r="D185" s="174"/>
      <c r="E185" s="173"/>
    </row>
    <row r="186" spans="1:5" ht="12.75">
      <c r="A186" s="181">
        <v>5309</v>
      </c>
      <c r="B186" s="180">
        <v>470000</v>
      </c>
      <c r="C186" s="179" t="s">
        <v>846</v>
      </c>
      <c r="D186" s="178">
        <f>D187+D191</f>
        <v>0</v>
      </c>
      <c r="E186" s="168"/>
    </row>
    <row r="187" spans="1:5" ht="25.5">
      <c r="A187" s="181">
        <v>5310</v>
      </c>
      <c r="B187" s="180">
        <v>471000</v>
      </c>
      <c r="C187" s="179" t="s">
        <v>847</v>
      </c>
      <c r="D187" s="178">
        <f>SUM(D188:D190)</f>
        <v>0</v>
      </c>
      <c r="E187" s="168"/>
    </row>
    <row r="188" spans="1:5" ht="25.5">
      <c r="A188" s="177">
        <v>5311</v>
      </c>
      <c r="B188" s="176">
        <v>471100</v>
      </c>
      <c r="C188" s="175" t="s">
        <v>200</v>
      </c>
      <c r="D188" s="174"/>
      <c r="E188" s="173"/>
    </row>
    <row r="189" spans="1:5" ht="25.5">
      <c r="A189" s="177">
        <v>5312</v>
      </c>
      <c r="B189" s="176">
        <v>471200</v>
      </c>
      <c r="C189" s="175" t="s">
        <v>93</v>
      </c>
      <c r="D189" s="174"/>
      <c r="E189" s="173"/>
    </row>
    <row r="190" spans="1:5" ht="25.5">
      <c r="A190" s="177">
        <v>5313</v>
      </c>
      <c r="B190" s="176">
        <v>471900</v>
      </c>
      <c r="C190" s="175" t="s">
        <v>94</v>
      </c>
      <c r="D190" s="174"/>
      <c r="E190" s="173"/>
    </row>
    <row r="191" spans="1:5" ht="12.75">
      <c r="A191" s="181">
        <v>5314</v>
      </c>
      <c r="B191" s="180">
        <v>472000</v>
      </c>
      <c r="C191" s="179" t="s">
        <v>848</v>
      </c>
      <c r="D191" s="178">
        <f>SUM(D192:D200)</f>
        <v>0</v>
      </c>
      <c r="E191" s="168"/>
    </row>
    <row r="192" spans="1:5" ht="12.75">
      <c r="A192" s="177">
        <v>5315</v>
      </c>
      <c r="B192" s="176">
        <v>472100</v>
      </c>
      <c r="C192" s="175" t="s">
        <v>95</v>
      </c>
      <c r="D192" s="174"/>
      <c r="E192" s="173"/>
    </row>
    <row r="193" spans="1:5" ht="12.75">
      <c r="A193" s="177">
        <v>5316</v>
      </c>
      <c r="B193" s="176">
        <v>472200</v>
      </c>
      <c r="C193" s="175" t="s">
        <v>849</v>
      </c>
      <c r="D193" s="174"/>
      <c r="E193" s="173"/>
    </row>
    <row r="194" spans="1:5" ht="12.75">
      <c r="A194" s="177">
        <v>5317</v>
      </c>
      <c r="B194" s="176">
        <v>472300</v>
      </c>
      <c r="C194" s="175" t="s">
        <v>850</v>
      </c>
      <c r="D194" s="174"/>
      <c r="E194" s="173"/>
    </row>
    <row r="195" spans="1:5" ht="12.75">
      <c r="A195" s="177">
        <v>5318</v>
      </c>
      <c r="B195" s="176">
        <v>472400</v>
      </c>
      <c r="C195" s="175" t="s">
        <v>851</v>
      </c>
      <c r="D195" s="174"/>
      <c r="E195" s="173"/>
    </row>
    <row r="196" spans="1:5" ht="12.75">
      <c r="A196" s="177">
        <v>5319</v>
      </c>
      <c r="B196" s="176">
        <v>472500</v>
      </c>
      <c r="C196" s="175" t="s">
        <v>40</v>
      </c>
      <c r="D196" s="174"/>
      <c r="E196" s="173"/>
    </row>
    <row r="197" spans="1:5" ht="12.75">
      <c r="A197" s="177">
        <v>5320</v>
      </c>
      <c r="B197" s="176">
        <v>472600</v>
      </c>
      <c r="C197" s="175" t="s">
        <v>41</v>
      </c>
      <c r="D197" s="174"/>
      <c r="E197" s="173"/>
    </row>
    <row r="198" spans="1:5" ht="12.75">
      <c r="A198" s="177">
        <v>5321</v>
      </c>
      <c r="B198" s="176">
        <v>472700</v>
      </c>
      <c r="C198" s="175" t="s">
        <v>852</v>
      </c>
      <c r="D198" s="174"/>
      <c r="E198" s="173"/>
    </row>
    <row r="199" spans="1:5" ht="12.75">
      <c r="A199" s="177">
        <v>5322</v>
      </c>
      <c r="B199" s="176">
        <v>472800</v>
      </c>
      <c r="C199" s="175" t="s">
        <v>853</v>
      </c>
      <c r="D199" s="174"/>
      <c r="E199" s="173"/>
    </row>
    <row r="200" spans="1:5" ht="12.75">
      <c r="A200" s="177">
        <v>5323</v>
      </c>
      <c r="B200" s="176">
        <v>472900</v>
      </c>
      <c r="C200" s="175" t="s">
        <v>658</v>
      </c>
      <c r="D200" s="174"/>
      <c r="E200" s="173"/>
    </row>
    <row r="201" spans="1:5" ht="12.75">
      <c r="A201" s="181">
        <v>5324</v>
      </c>
      <c r="B201" s="180">
        <v>480000</v>
      </c>
      <c r="C201" s="179" t="s">
        <v>854</v>
      </c>
      <c r="D201" s="178">
        <f>D202+D205+D209+D211+D218+D220</f>
        <v>0</v>
      </c>
      <c r="E201" s="168"/>
    </row>
    <row r="202" spans="1:5" ht="12.75">
      <c r="A202" s="181">
        <v>5325</v>
      </c>
      <c r="B202" s="180">
        <v>481000</v>
      </c>
      <c r="C202" s="179" t="s">
        <v>855</v>
      </c>
      <c r="D202" s="178">
        <f>D203+D204</f>
        <v>0</v>
      </c>
      <c r="E202" s="168"/>
    </row>
    <row r="203" spans="1:5" ht="25.5">
      <c r="A203" s="177">
        <v>5326</v>
      </c>
      <c r="B203" s="176">
        <v>481100</v>
      </c>
      <c r="C203" s="175" t="s">
        <v>363</v>
      </c>
      <c r="D203" s="174"/>
      <c r="E203" s="173"/>
    </row>
    <row r="204" spans="1:5" ht="12.75">
      <c r="A204" s="177">
        <v>5327</v>
      </c>
      <c r="B204" s="176">
        <v>481900</v>
      </c>
      <c r="C204" s="175" t="s">
        <v>364</v>
      </c>
      <c r="D204" s="174"/>
      <c r="E204" s="173"/>
    </row>
    <row r="205" spans="1:5" ht="12.75">
      <c r="A205" s="181">
        <v>5328</v>
      </c>
      <c r="B205" s="180">
        <v>482000</v>
      </c>
      <c r="C205" s="179" t="s">
        <v>856</v>
      </c>
      <c r="D205" s="178">
        <f>SUM(D206:D208)</f>
        <v>0</v>
      </c>
      <c r="E205" s="168"/>
    </row>
    <row r="206" spans="1:5" ht="12.75">
      <c r="A206" s="177">
        <v>5329</v>
      </c>
      <c r="B206" s="176">
        <v>482100</v>
      </c>
      <c r="C206" s="175" t="s">
        <v>186</v>
      </c>
      <c r="D206" s="174"/>
      <c r="E206" s="173"/>
    </row>
    <row r="207" spans="1:5" ht="12.75">
      <c r="A207" s="177">
        <v>5330</v>
      </c>
      <c r="B207" s="176">
        <v>482200</v>
      </c>
      <c r="C207" s="175" t="s">
        <v>61</v>
      </c>
      <c r="D207" s="174"/>
      <c r="E207" s="173"/>
    </row>
    <row r="208" spans="1:5" ht="12.75">
      <c r="A208" s="177">
        <v>5331</v>
      </c>
      <c r="B208" s="176">
        <v>482300</v>
      </c>
      <c r="C208" s="175" t="s">
        <v>753</v>
      </c>
      <c r="D208" s="174"/>
      <c r="E208" s="173"/>
    </row>
    <row r="209" spans="1:5" ht="12.75">
      <c r="A209" s="181">
        <v>5332</v>
      </c>
      <c r="B209" s="180">
        <v>483000</v>
      </c>
      <c r="C209" s="179" t="s">
        <v>857</v>
      </c>
      <c r="D209" s="178">
        <f>D210</f>
        <v>0</v>
      </c>
      <c r="E209" s="168"/>
    </row>
    <row r="210" spans="1:5" ht="12.75">
      <c r="A210" s="177">
        <v>5333</v>
      </c>
      <c r="B210" s="176">
        <v>483100</v>
      </c>
      <c r="C210" s="175" t="s">
        <v>0</v>
      </c>
      <c r="D210" s="174"/>
      <c r="E210" s="173"/>
    </row>
    <row r="211" spans="1:5" ht="38.25">
      <c r="A211" s="181">
        <v>5334</v>
      </c>
      <c r="B211" s="180">
        <v>484000</v>
      </c>
      <c r="C211" s="179" t="s">
        <v>858</v>
      </c>
      <c r="D211" s="178">
        <f>D212+D213</f>
        <v>0</v>
      </c>
      <c r="E211" s="168"/>
    </row>
    <row r="212" spans="1:5" ht="12.75">
      <c r="A212" s="177">
        <v>5335</v>
      </c>
      <c r="B212" s="176">
        <v>484100</v>
      </c>
      <c r="C212" s="175" t="s">
        <v>581</v>
      </c>
      <c r="D212" s="174"/>
      <c r="E212" s="173"/>
    </row>
    <row r="213" spans="1:5" ht="12.75">
      <c r="A213" s="177">
        <v>5336</v>
      </c>
      <c r="B213" s="176">
        <v>484200</v>
      </c>
      <c r="C213" s="175" t="s">
        <v>455</v>
      </c>
      <c r="D213" s="174"/>
      <c r="E213" s="173"/>
    </row>
    <row r="214" spans="1:5" ht="18" customHeight="1">
      <c r="A214" s="657" t="s">
        <v>533</v>
      </c>
      <c r="B214" s="643" t="s">
        <v>534</v>
      </c>
      <c r="C214" s="645" t="s">
        <v>535</v>
      </c>
      <c r="D214" s="644" t="s">
        <v>956</v>
      </c>
      <c r="E214" s="653"/>
    </row>
    <row r="215" spans="1:5" ht="24.75" customHeight="1">
      <c r="A215" s="657"/>
      <c r="B215" s="643"/>
      <c r="C215" s="645"/>
      <c r="D215" s="644"/>
      <c r="E215" s="653"/>
    </row>
    <row r="216" spans="1:5" ht="23.25" customHeight="1">
      <c r="A216" s="657"/>
      <c r="B216" s="643"/>
      <c r="C216" s="645"/>
      <c r="D216" s="644"/>
      <c r="E216" s="653"/>
    </row>
    <row r="217" spans="1:5" ht="12.75">
      <c r="A217" s="185" t="s">
        <v>416</v>
      </c>
      <c r="B217" s="184" t="s">
        <v>417</v>
      </c>
      <c r="C217" s="184" t="s">
        <v>418</v>
      </c>
      <c r="D217" s="183" t="s">
        <v>419</v>
      </c>
      <c r="E217" s="182"/>
    </row>
    <row r="218" spans="1:5" ht="25.5">
      <c r="A218" s="181">
        <v>5337</v>
      </c>
      <c r="B218" s="180">
        <v>485000</v>
      </c>
      <c r="C218" s="179" t="s">
        <v>859</v>
      </c>
      <c r="D218" s="178">
        <f>D219</f>
        <v>0</v>
      </c>
      <c r="E218" s="168"/>
    </row>
    <row r="219" spans="1:5" ht="12.75">
      <c r="A219" s="177">
        <v>5338</v>
      </c>
      <c r="B219" s="176">
        <v>485100</v>
      </c>
      <c r="C219" s="175" t="s">
        <v>860</v>
      </c>
      <c r="D219" s="174"/>
      <c r="E219" s="173"/>
    </row>
    <row r="220" spans="1:5" ht="25.5">
      <c r="A220" s="181">
        <v>5339</v>
      </c>
      <c r="B220" s="180">
        <v>489000</v>
      </c>
      <c r="C220" s="179" t="s">
        <v>861</v>
      </c>
      <c r="D220" s="178">
        <f>D221</f>
        <v>0</v>
      </c>
      <c r="E220" s="168"/>
    </row>
    <row r="221" spans="1:5" ht="25.5">
      <c r="A221" s="177">
        <v>5340</v>
      </c>
      <c r="B221" s="176">
        <v>489100</v>
      </c>
      <c r="C221" s="175" t="s">
        <v>582</v>
      </c>
      <c r="D221" s="174"/>
      <c r="E221" s="173"/>
    </row>
    <row r="222" spans="1:5" ht="25.5">
      <c r="A222" s="181">
        <v>5341</v>
      </c>
      <c r="B222" s="180">
        <v>500000</v>
      </c>
      <c r="C222" s="179" t="s">
        <v>862</v>
      </c>
      <c r="D222" s="178">
        <f>D223+D245+D254+D257+D265</f>
        <v>0</v>
      </c>
      <c r="E222" s="168"/>
    </row>
    <row r="223" spans="1:5" ht="12.75">
      <c r="A223" s="181">
        <v>5342</v>
      </c>
      <c r="B223" s="180">
        <v>510000</v>
      </c>
      <c r="C223" s="179" t="s">
        <v>863</v>
      </c>
      <c r="D223" s="178">
        <f>D224+D229+D239+D241+D243</f>
        <v>0</v>
      </c>
      <c r="E223" s="168"/>
    </row>
    <row r="224" spans="1:5" ht="12.75">
      <c r="A224" s="181">
        <v>5343</v>
      </c>
      <c r="B224" s="180">
        <v>511000</v>
      </c>
      <c r="C224" s="179" t="s">
        <v>864</v>
      </c>
      <c r="D224" s="178">
        <f>SUM(D225:D228)</f>
        <v>0</v>
      </c>
      <c r="E224" s="168"/>
    </row>
    <row r="225" spans="1:5" ht="12.75">
      <c r="A225" s="177">
        <v>5344</v>
      </c>
      <c r="B225" s="176">
        <v>511100</v>
      </c>
      <c r="C225" s="175" t="s">
        <v>571</v>
      </c>
      <c r="D225" s="174"/>
      <c r="E225" s="173"/>
    </row>
    <row r="226" spans="1:5" ht="12.75">
      <c r="A226" s="177">
        <v>5345</v>
      </c>
      <c r="B226" s="176">
        <v>511200</v>
      </c>
      <c r="C226" s="175" t="s">
        <v>572</v>
      </c>
      <c r="D226" s="174"/>
      <c r="E226" s="173"/>
    </row>
    <row r="227" spans="1:5" ht="12.75">
      <c r="A227" s="177">
        <v>5346</v>
      </c>
      <c r="B227" s="176">
        <v>511300</v>
      </c>
      <c r="C227" s="175" t="s">
        <v>573</v>
      </c>
      <c r="D227" s="174"/>
      <c r="E227" s="173"/>
    </row>
    <row r="228" spans="1:5" ht="12.75">
      <c r="A228" s="177">
        <v>5347</v>
      </c>
      <c r="B228" s="176">
        <v>511400</v>
      </c>
      <c r="C228" s="175" t="s">
        <v>574</v>
      </c>
      <c r="D228" s="174"/>
      <c r="E228" s="173"/>
    </row>
    <row r="229" spans="1:5" ht="12.75">
      <c r="A229" s="181">
        <v>5348</v>
      </c>
      <c r="B229" s="180">
        <v>512000</v>
      </c>
      <c r="C229" s="179" t="s">
        <v>865</v>
      </c>
      <c r="D229" s="178">
        <f>SUM(D230:D238)</f>
        <v>0</v>
      </c>
      <c r="E229" s="168"/>
    </row>
    <row r="230" spans="1:5" ht="12.75">
      <c r="A230" s="177">
        <v>5349</v>
      </c>
      <c r="B230" s="176">
        <v>512100</v>
      </c>
      <c r="C230" s="175" t="s">
        <v>575</v>
      </c>
      <c r="D230" s="174"/>
      <c r="E230" s="173"/>
    </row>
    <row r="231" spans="1:5" ht="12.75">
      <c r="A231" s="177">
        <v>5350</v>
      </c>
      <c r="B231" s="176">
        <v>512200</v>
      </c>
      <c r="C231" s="175" t="s">
        <v>183</v>
      </c>
      <c r="D231" s="174"/>
      <c r="E231" s="173"/>
    </row>
    <row r="232" spans="1:5" ht="12.75">
      <c r="A232" s="177">
        <v>5351</v>
      </c>
      <c r="B232" s="176">
        <v>512300</v>
      </c>
      <c r="C232" s="175" t="s">
        <v>184</v>
      </c>
      <c r="D232" s="174"/>
      <c r="E232" s="173"/>
    </row>
    <row r="233" spans="1:5" ht="12.75">
      <c r="A233" s="177">
        <v>5352</v>
      </c>
      <c r="B233" s="176">
        <v>512400</v>
      </c>
      <c r="C233" s="175" t="s">
        <v>346</v>
      </c>
      <c r="D233" s="174"/>
      <c r="E233" s="173"/>
    </row>
    <row r="234" spans="1:5" ht="12.75">
      <c r="A234" s="177">
        <v>5353</v>
      </c>
      <c r="B234" s="176">
        <v>512500</v>
      </c>
      <c r="C234" s="175" t="s">
        <v>185</v>
      </c>
      <c r="D234" s="174"/>
      <c r="E234" s="173"/>
    </row>
    <row r="235" spans="1:5" ht="12.75">
      <c r="A235" s="177">
        <v>5354</v>
      </c>
      <c r="B235" s="176">
        <v>512600</v>
      </c>
      <c r="C235" s="175" t="s">
        <v>754</v>
      </c>
      <c r="D235" s="174"/>
      <c r="E235" s="173"/>
    </row>
    <row r="236" spans="1:5" ht="12.75">
      <c r="A236" s="177">
        <v>5355</v>
      </c>
      <c r="B236" s="176">
        <v>512700</v>
      </c>
      <c r="C236" s="175" t="s">
        <v>103</v>
      </c>
      <c r="D236" s="174"/>
      <c r="E236" s="173"/>
    </row>
    <row r="237" spans="1:5" ht="12.75">
      <c r="A237" s="177">
        <v>5356</v>
      </c>
      <c r="B237" s="176">
        <v>512800</v>
      </c>
      <c r="C237" s="175" t="s">
        <v>104</v>
      </c>
      <c r="D237" s="174"/>
      <c r="E237" s="173"/>
    </row>
    <row r="238" spans="1:5" ht="12.75">
      <c r="A238" s="177">
        <v>5357</v>
      </c>
      <c r="B238" s="176">
        <v>512900</v>
      </c>
      <c r="C238" s="175" t="s">
        <v>576</v>
      </c>
      <c r="D238" s="174"/>
      <c r="E238" s="173"/>
    </row>
    <row r="239" spans="1:5" ht="12.75">
      <c r="A239" s="181">
        <v>5358</v>
      </c>
      <c r="B239" s="180">
        <v>513000</v>
      </c>
      <c r="C239" s="179" t="s">
        <v>866</v>
      </c>
      <c r="D239" s="178">
        <f>D240</f>
        <v>0</v>
      </c>
      <c r="E239" s="168"/>
    </row>
    <row r="240" spans="1:5" ht="12.75">
      <c r="A240" s="177">
        <v>5359</v>
      </c>
      <c r="B240" s="176">
        <v>513100</v>
      </c>
      <c r="C240" s="175" t="s">
        <v>583</v>
      </c>
      <c r="D240" s="174"/>
      <c r="E240" s="173"/>
    </row>
    <row r="241" spans="1:5" ht="12.75">
      <c r="A241" s="181">
        <v>5360</v>
      </c>
      <c r="B241" s="180">
        <v>514000</v>
      </c>
      <c r="C241" s="179" t="s">
        <v>867</v>
      </c>
      <c r="D241" s="178">
        <f>D242</f>
        <v>0</v>
      </c>
      <c r="E241" s="168"/>
    </row>
    <row r="242" spans="1:5" ht="12.75">
      <c r="A242" s="177">
        <v>5361</v>
      </c>
      <c r="B242" s="176">
        <v>514100</v>
      </c>
      <c r="C242" s="175" t="s">
        <v>577</v>
      </c>
      <c r="D242" s="174"/>
      <c r="E242" s="173"/>
    </row>
    <row r="243" spans="1:5" ht="12.75">
      <c r="A243" s="181">
        <v>5362</v>
      </c>
      <c r="B243" s="180">
        <v>515000</v>
      </c>
      <c r="C243" s="179" t="s">
        <v>868</v>
      </c>
      <c r="D243" s="178">
        <f>D244</f>
        <v>0</v>
      </c>
      <c r="E243" s="168"/>
    </row>
    <row r="244" spans="1:5" ht="12.75">
      <c r="A244" s="177">
        <v>5363</v>
      </c>
      <c r="B244" s="176">
        <v>515100</v>
      </c>
      <c r="C244" s="175" t="s">
        <v>462</v>
      </c>
      <c r="D244" s="174"/>
      <c r="E244" s="173"/>
    </row>
    <row r="245" spans="1:5" ht="12.75">
      <c r="A245" s="181">
        <v>5364</v>
      </c>
      <c r="B245" s="180">
        <v>520000</v>
      </c>
      <c r="C245" s="179" t="s">
        <v>869</v>
      </c>
      <c r="D245" s="178">
        <f>D246+D248+D252</f>
        <v>0</v>
      </c>
      <c r="E245" s="168"/>
    </row>
    <row r="246" spans="1:5" ht="12.75">
      <c r="A246" s="181">
        <v>5365</v>
      </c>
      <c r="B246" s="180">
        <v>521000</v>
      </c>
      <c r="C246" s="179" t="s">
        <v>870</v>
      </c>
      <c r="D246" s="178">
        <f>D247</f>
        <v>0</v>
      </c>
      <c r="E246" s="168"/>
    </row>
    <row r="247" spans="1:5" ht="12.75">
      <c r="A247" s="177">
        <v>5366</v>
      </c>
      <c r="B247" s="176">
        <v>521100</v>
      </c>
      <c r="C247" s="175" t="s">
        <v>334</v>
      </c>
      <c r="D247" s="174"/>
      <c r="E247" s="173"/>
    </row>
    <row r="248" spans="1:5" ht="12.75">
      <c r="A248" s="181">
        <v>5367</v>
      </c>
      <c r="B248" s="180">
        <v>522000</v>
      </c>
      <c r="C248" s="179" t="s">
        <v>871</v>
      </c>
      <c r="D248" s="178">
        <f>SUM(D249:D251)</f>
        <v>0</v>
      </c>
      <c r="E248" s="168"/>
    </row>
    <row r="249" spans="1:5" ht="12.75">
      <c r="A249" s="177">
        <v>5368</v>
      </c>
      <c r="B249" s="176">
        <v>522100</v>
      </c>
      <c r="C249" s="175" t="s">
        <v>536</v>
      </c>
      <c r="D249" s="174"/>
      <c r="E249" s="173"/>
    </row>
    <row r="250" spans="1:5" ht="12.75">
      <c r="A250" s="177">
        <v>5369</v>
      </c>
      <c r="B250" s="176">
        <v>522200</v>
      </c>
      <c r="C250" s="175" t="s">
        <v>328</v>
      </c>
      <c r="D250" s="174"/>
      <c r="E250" s="173"/>
    </row>
    <row r="251" spans="1:5" ht="12.75">
      <c r="A251" s="177">
        <v>5370</v>
      </c>
      <c r="B251" s="176">
        <v>522300</v>
      </c>
      <c r="C251" s="175" t="s">
        <v>329</v>
      </c>
      <c r="D251" s="174"/>
      <c r="E251" s="173"/>
    </row>
    <row r="252" spans="1:5" ht="12.75">
      <c r="A252" s="181">
        <v>5371</v>
      </c>
      <c r="B252" s="180">
        <v>523000</v>
      </c>
      <c r="C252" s="179" t="s">
        <v>872</v>
      </c>
      <c r="D252" s="178">
        <f>D253</f>
        <v>0</v>
      </c>
      <c r="E252" s="168"/>
    </row>
    <row r="253" spans="1:5" ht="12.75">
      <c r="A253" s="177">
        <v>5372</v>
      </c>
      <c r="B253" s="176">
        <v>523100</v>
      </c>
      <c r="C253" s="175" t="s">
        <v>330</v>
      </c>
      <c r="D253" s="174"/>
      <c r="E253" s="173"/>
    </row>
    <row r="254" spans="1:5" ht="12.75">
      <c r="A254" s="181">
        <v>5373</v>
      </c>
      <c r="B254" s="180">
        <v>530000</v>
      </c>
      <c r="C254" s="179" t="s">
        <v>873</v>
      </c>
      <c r="D254" s="178">
        <f>D255</f>
        <v>0</v>
      </c>
      <c r="E254" s="168"/>
    </row>
    <row r="255" spans="1:5" ht="12.75">
      <c r="A255" s="181">
        <v>5374</v>
      </c>
      <c r="B255" s="180">
        <v>531000</v>
      </c>
      <c r="C255" s="179" t="s">
        <v>874</v>
      </c>
      <c r="D255" s="178">
        <f>D256</f>
        <v>0</v>
      </c>
      <c r="E255" s="168"/>
    </row>
    <row r="256" spans="1:5" ht="12.75">
      <c r="A256" s="177">
        <v>5375</v>
      </c>
      <c r="B256" s="176">
        <v>531100</v>
      </c>
      <c r="C256" s="175" t="s">
        <v>437</v>
      </c>
      <c r="D256" s="174"/>
      <c r="E256" s="173"/>
    </row>
    <row r="257" spans="1:5" ht="12.75">
      <c r="A257" s="181">
        <v>5376</v>
      </c>
      <c r="B257" s="180">
        <v>540000</v>
      </c>
      <c r="C257" s="179" t="s">
        <v>875</v>
      </c>
      <c r="D257" s="178">
        <f>D258+D260+D262</f>
        <v>0</v>
      </c>
      <c r="E257" s="168"/>
    </row>
    <row r="258" spans="1:5" ht="12.75">
      <c r="A258" s="181">
        <v>5377</v>
      </c>
      <c r="B258" s="180">
        <v>541000</v>
      </c>
      <c r="C258" s="179" t="s">
        <v>876</v>
      </c>
      <c r="D258" s="178">
        <f>D259</f>
        <v>0</v>
      </c>
      <c r="E258" s="168"/>
    </row>
    <row r="259" spans="1:5" ht="12.75">
      <c r="A259" s="177">
        <v>5378</v>
      </c>
      <c r="B259" s="176">
        <v>541100</v>
      </c>
      <c r="C259" s="175" t="s">
        <v>368</v>
      </c>
      <c r="D259" s="174"/>
      <c r="E259" s="173"/>
    </row>
    <row r="260" spans="1:5" ht="12.75">
      <c r="A260" s="181">
        <v>5379</v>
      </c>
      <c r="B260" s="180">
        <v>542000</v>
      </c>
      <c r="C260" s="179" t="s">
        <v>877</v>
      </c>
      <c r="D260" s="178">
        <f>D261</f>
        <v>0</v>
      </c>
      <c r="E260" s="168"/>
    </row>
    <row r="261" spans="1:5" ht="12.75">
      <c r="A261" s="177">
        <v>5380</v>
      </c>
      <c r="B261" s="176">
        <v>542100</v>
      </c>
      <c r="C261" s="175" t="s">
        <v>331</v>
      </c>
      <c r="D261" s="174"/>
      <c r="E261" s="173"/>
    </row>
    <row r="262" spans="1:5" ht="12.75">
      <c r="A262" s="181">
        <v>5381</v>
      </c>
      <c r="B262" s="180">
        <v>543000</v>
      </c>
      <c r="C262" s="179" t="s">
        <v>878</v>
      </c>
      <c r="D262" s="178">
        <f>D263+D264</f>
        <v>0</v>
      </c>
      <c r="E262" s="168"/>
    </row>
    <row r="263" spans="1:5" ht="12.75">
      <c r="A263" s="177">
        <v>5382</v>
      </c>
      <c r="B263" s="176">
        <v>543100</v>
      </c>
      <c r="C263" s="175" t="s">
        <v>332</v>
      </c>
      <c r="D263" s="174"/>
      <c r="E263" s="173"/>
    </row>
    <row r="264" spans="1:5" ht="12.75">
      <c r="A264" s="177">
        <v>5383</v>
      </c>
      <c r="B264" s="176">
        <v>543200</v>
      </c>
      <c r="C264" s="175" t="s">
        <v>333</v>
      </c>
      <c r="D264" s="174"/>
      <c r="E264" s="173"/>
    </row>
    <row r="265" spans="1:5" ht="38.25">
      <c r="A265" s="181">
        <v>5384</v>
      </c>
      <c r="B265" s="180">
        <v>550000</v>
      </c>
      <c r="C265" s="179" t="s">
        <v>879</v>
      </c>
      <c r="D265" s="178">
        <f>D266</f>
        <v>0</v>
      </c>
      <c r="E265" s="168"/>
    </row>
    <row r="266" spans="1:5" ht="38.25">
      <c r="A266" s="181">
        <v>5385</v>
      </c>
      <c r="B266" s="180">
        <v>551000</v>
      </c>
      <c r="C266" s="179" t="s">
        <v>880</v>
      </c>
      <c r="D266" s="178">
        <f>D267</f>
        <v>0</v>
      </c>
      <c r="E266" s="168"/>
    </row>
    <row r="267" spans="1:5" ht="25.5">
      <c r="A267" s="177">
        <v>5386</v>
      </c>
      <c r="B267" s="176">
        <v>551100</v>
      </c>
      <c r="C267" s="175" t="s">
        <v>643</v>
      </c>
      <c r="D267" s="174"/>
      <c r="E267" s="173"/>
    </row>
    <row r="268" spans="1:5" ht="25.5">
      <c r="A268" s="181">
        <v>5387</v>
      </c>
      <c r="B268" s="180">
        <v>600000</v>
      </c>
      <c r="C268" s="179" t="s">
        <v>881</v>
      </c>
      <c r="D268" s="178">
        <f>D269+D298</f>
        <v>0</v>
      </c>
      <c r="E268" s="168"/>
    </row>
    <row r="269" spans="1:5" ht="12.75">
      <c r="A269" s="181">
        <v>5388</v>
      </c>
      <c r="B269" s="180">
        <v>610000</v>
      </c>
      <c r="C269" s="179" t="s">
        <v>882</v>
      </c>
      <c r="D269" s="178">
        <f>D270+D280+D292+D294+D296</f>
        <v>0</v>
      </c>
      <c r="E269" s="168"/>
    </row>
    <row r="270" spans="1:5" ht="12.75">
      <c r="A270" s="181">
        <v>5389</v>
      </c>
      <c r="B270" s="180">
        <v>611000</v>
      </c>
      <c r="C270" s="179" t="s">
        <v>883</v>
      </c>
      <c r="D270" s="178">
        <f>SUM(D271:D279)</f>
        <v>0</v>
      </c>
      <c r="E270" s="168"/>
    </row>
    <row r="271" spans="1:5" ht="12.75">
      <c r="A271" s="177">
        <v>5390</v>
      </c>
      <c r="B271" s="176">
        <v>611100</v>
      </c>
      <c r="C271" s="175" t="s">
        <v>344</v>
      </c>
      <c r="D271" s="174"/>
      <c r="E271" s="173"/>
    </row>
    <row r="272" spans="1:5" ht="12.75">
      <c r="A272" s="177">
        <v>5391</v>
      </c>
      <c r="B272" s="176">
        <v>611200</v>
      </c>
      <c r="C272" s="175" t="s">
        <v>345</v>
      </c>
      <c r="D272" s="174"/>
      <c r="E272" s="173"/>
    </row>
    <row r="273" spans="1:5" ht="12.75">
      <c r="A273" s="177">
        <v>5392</v>
      </c>
      <c r="B273" s="176">
        <v>611300</v>
      </c>
      <c r="C273" s="175" t="s">
        <v>490</v>
      </c>
      <c r="D273" s="174"/>
      <c r="E273" s="173"/>
    </row>
    <row r="274" spans="1:5" ht="12.75">
      <c r="A274" s="177">
        <v>5393</v>
      </c>
      <c r="B274" s="176">
        <v>611400</v>
      </c>
      <c r="C274" s="175" t="s">
        <v>491</v>
      </c>
      <c r="D274" s="174"/>
      <c r="E274" s="173"/>
    </row>
    <row r="275" spans="1:5" ht="12.75">
      <c r="A275" s="177">
        <v>5394</v>
      </c>
      <c r="B275" s="176">
        <v>611500</v>
      </c>
      <c r="C275" s="175" t="s">
        <v>492</v>
      </c>
      <c r="D275" s="174"/>
      <c r="E275" s="173"/>
    </row>
    <row r="276" spans="1:5" ht="12.75">
      <c r="A276" s="177">
        <v>5395</v>
      </c>
      <c r="B276" s="176">
        <v>611600</v>
      </c>
      <c r="C276" s="175" t="s">
        <v>493</v>
      </c>
      <c r="D276" s="174"/>
      <c r="E276" s="173"/>
    </row>
    <row r="277" spans="1:5" ht="12.75">
      <c r="A277" s="177">
        <v>5396</v>
      </c>
      <c r="B277" s="176">
        <v>611700</v>
      </c>
      <c r="C277" s="175" t="s">
        <v>884</v>
      </c>
      <c r="D277" s="174"/>
      <c r="E277" s="173"/>
    </row>
    <row r="278" spans="1:5" ht="12.75">
      <c r="A278" s="177">
        <v>5397</v>
      </c>
      <c r="B278" s="176">
        <v>611800</v>
      </c>
      <c r="C278" s="175" t="s">
        <v>494</v>
      </c>
      <c r="D278" s="174"/>
      <c r="E278" s="173"/>
    </row>
    <row r="279" spans="1:5" ht="12.75">
      <c r="A279" s="177">
        <v>5398</v>
      </c>
      <c r="B279" s="176">
        <v>611900</v>
      </c>
      <c r="C279" s="175" t="s">
        <v>193</v>
      </c>
      <c r="D279" s="174"/>
      <c r="E279" s="173"/>
    </row>
    <row r="280" spans="1:5" ht="12.75">
      <c r="A280" s="181">
        <v>5399</v>
      </c>
      <c r="B280" s="180">
        <v>612000</v>
      </c>
      <c r="C280" s="179" t="s">
        <v>885</v>
      </c>
      <c r="D280" s="178">
        <f>SUM(D281:D291)</f>
        <v>0</v>
      </c>
      <c r="E280" s="168"/>
    </row>
    <row r="281" spans="1:5" ht="25.5">
      <c r="A281" s="177">
        <v>5400</v>
      </c>
      <c r="B281" s="176">
        <v>612100</v>
      </c>
      <c r="C281" s="175" t="s">
        <v>755</v>
      </c>
      <c r="D281" s="174"/>
      <c r="E281" s="173"/>
    </row>
    <row r="282" spans="1:5" ht="12.75">
      <c r="A282" s="177">
        <v>5401</v>
      </c>
      <c r="B282" s="176">
        <v>612200</v>
      </c>
      <c r="C282" s="175" t="s">
        <v>495</v>
      </c>
      <c r="D282" s="174"/>
      <c r="E282" s="173"/>
    </row>
    <row r="283" spans="1:5" ht="12.75">
      <c r="A283" s="177">
        <v>5402</v>
      </c>
      <c r="B283" s="176">
        <v>612300</v>
      </c>
      <c r="C283" s="175" t="s">
        <v>105</v>
      </c>
      <c r="D283" s="174"/>
      <c r="E283" s="173"/>
    </row>
    <row r="284" spans="1:5" ht="12.75">
      <c r="A284" s="657" t="s">
        <v>533</v>
      </c>
      <c r="B284" s="643" t="s">
        <v>534</v>
      </c>
      <c r="C284" s="645" t="s">
        <v>535</v>
      </c>
      <c r="D284" s="644" t="s">
        <v>956</v>
      </c>
      <c r="E284" s="653"/>
    </row>
    <row r="285" spans="1:5" ht="17.25" customHeight="1">
      <c r="A285" s="657"/>
      <c r="B285" s="643"/>
      <c r="C285" s="645"/>
      <c r="D285" s="644"/>
      <c r="E285" s="653"/>
    </row>
    <row r="286" spans="1:5" ht="21" customHeight="1">
      <c r="A286" s="657"/>
      <c r="B286" s="643"/>
      <c r="C286" s="645"/>
      <c r="D286" s="644"/>
      <c r="E286" s="653"/>
    </row>
    <row r="287" spans="1:5" ht="12.75">
      <c r="A287" s="185" t="s">
        <v>416</v>
      </c>
      <c r="B287" s="184" t="s">
        <v>417</v>
      </c>
      <c r="C287" s="184" t="s">
        <v>418</v>
      </c>
      <c r="D287" s="183" t="s">
        <v>419</v>
      </c>
      <c r="E287" s="182"/>
    </row>
    <row r="288" spans="1:5" ht="12.75">
      <c r="A288" s="177">
        <v>5403</v>
      </c>
      <c r="B288" s="176">
        <v>612400</v>
      </c>
      <c r="C288" s="175" t="s">
        <v>886</v>
      </c>
      <c r="D288" s="174"/>
      <c r="E288" s="173"/>
    </row>
    <row r="289" spans="1:5" ht="12.75">
      <c r="A289" s="177">
        <v>5404</v>
      </c>
      <c r="B289" s="176">
        <v>612500</v>
      </c>
      <c r="C289" s="175" t="s">
        <v>887</v>
      </c>
      <c r="D289" s="174"/>
      <c r="E289" s="173"/>
    </row>
    <row r="290" spans="1:5" ht="12.75">
      <c r="A290" s="177">
        <v>5405</v>
      </c>
      <c r="B290" s="176">
        <v>612600</v>
      </c>
      <c r="C290" s="175" t="s">
        <v>106</v>
      </c>
      <c r="D290" s="174"/>
      <c r="E290" s="173"/>
    </row>
    <row r="291" spans="1:5" ht="12.75">
      <c r="A291" s="177">
        <v>5406</v>
      </c>
      <c r="B291" s="176">
        <v>612900</v>
      </c>
      <c r="C291" s="175" t="s">
        <v>665</v>
      </c>
      <c r="D291" s="174"/>
      <c r="E291" s="173"/>
    </row>
    <row r="292" spans="1:5" ht="12.75">
      <c r="A292" s="181">
        <v>5407</v>
      </c>
      <c r="B292" s="180">
        <v>613000</v>
      </c>
      <c r="C292" s="179" t="s">
        <v>888</v>
      </c>
      <c r="D292" s="178">
        <f>D293</f>
        <v>0</v>
      </c>
      <c r="E292" s="168"/>
    </row>
    <row r="293" spans="1:5" ht="12.75">
      <c r="A293" s="177">
        <v>5408</v>
      </c>
      <c r="B293" s="176">
        <v>613100</v>
      </c>
      <c r="C293" s="175" t="s">
        <v>107</v>
      </c>
      <c r="D293" s="174"/>
      <c r="E293" s="173"/>
    </row>
    <row r="294" spans="1:5" ht="12.75">
      <c r="A294" s="181">
        <v>5409</v>
      </c>
      <c r="B294" s="180">
        <v>614000</v>
      </c>
      <c r="C294" s="179" t="s">
        <v>889</v>
      </c>
      <c r="D294" s="178">
        <f>D295</f>
        <v>0</v>
      </c>
      <c r="E294" s="168"/>
    </row>
    <row r="295" spans="1:5" ht="12.75">
      <c r="A295" s="177">
        <v>5410</v>
      </c>
      <c r="B295" s="176">
        <v>614100</v>
      </c>
      <c r="C295" s="175" t="s">
        <v>149</v>
      </c>
      <c r="D295" s="174"/>
      <c r="E295" s="173"/>
    </row>
    <row r="296" spans="1:5" ht="25.5">
      <c r="A296" s="181">
        <v>5411</v>
      </c>
      <c r="B296" s="180">
        <v>615000</v>
      </c>
      <c r="C296" s="179" t="s">
        <v>890</v>
      </c>
      <c r="D296" s="178">
        <f>D297</f>
        <v>0</v>
      </c>
      <c r="E296" s="168"/>
    </row>
    <row r="297" spans="1:5" ht="12.75">
      <c r="A297" s="177">
        <v>5412</v>
      </c>
      <c r="B297" s="176">
        <v>615100</v>
      </c>
      <c r="C297" s="175" t="s">
        <v>756</v>
      </c>
      <c r="D297" s="174"/>
      <c r="E297" s="173"/>
    </row>
    <row r="298" spans="1:5" ht="12.75">
      <c r="A298" s="181">
        <v>5413</v>
      </c>
      <c r="B298" s="180">
        <v>620000</v>
      </c>
      <c r="C298" s="179" t="s">
        <v>891</v>
      </c>
      <c r="D298" s="178">
        <f>D299+D309+D318</f>
        <v>0</v>
      </c>
      <c r="E298" s="168"/>
    </row>
    <row r="299" spans="1:5" ht="12.75">
      <c r="A299" s="181">
        <v>5414</v>
      </c>
      <c r="B299" s="180">
        <v>621000</v>
      </c>
      <c r="C299" s="179" t="s">
        <v>892</v>
      </c>
      <c r="D299" s="178">
        <f>SUM(D300:D308)</f>
        <v>0</v>
      </c>
      <c r="E299" s="168"/>
    </row>
    <row r="300" spans="1:5" ht="12.75">
      <c r="A300" s="177">
        <v>5415</v>
      </c>
      <c r="B300" s="176">
        <v>621100</v>
      </c>
      <c r="C300" s="175" t="s">
        <v>108</v>
      </c>
      <c r="D300" s="174"/>
      <c r="E300" s="173"/>
    </row>
    <row r="301" spans="1:5" ht="12.75">
      <c r="A301" s="177">
        <v>5416</v>
      </c>
      <c r="B301" s="176">
        <v>621200</v>
      </c>
      <c r="C301" s="175" t="s">
        <v>335</v>
      </c>
      <c r="D301" s="174"/>
      <c r="E301" s="173"/>
    </row>
    <row r="302" spans="1:5" ht="12.75">
      <c r="A302" s="177">
        <v>5417</v>
      </c>
      <c r="B302" s="176">
        <v>621300</v>
      </c>
      <c r="C302" s="175" t="s">
        <v>487</v>
      </c>
      <c r="D302" s="174"/>
      <c r="E302" s="173"/>
    </row>
    <row r="303" spans="1:5" ht="12.75">
      <c r="A303" s="177">
        <v>5418</v>
      </c>
      <c r="B303" s="176">
        <v>621400</v>
      </c>
      <c r="C303" s="175" t="s">
        <v>150</v>
      </c>
      <c r="D303" s="174"/>
      <c r="E303" s="173"/>
    </row>
    <row r="304" spans="1:5" ht="12.75">
      <c r="A304" s="177">
        <v>5419</v>
      </c>
      <c r="B304" s="176">
        <v>621500</v>
      </c>
      <c r="C304" s="175" t="s">
        <v>109</v>
      </c>
      <c r="D304" s="174"/>
      <c r="E304" s="173"/>
    </row>
    <row r="305" spans="1:5" ht="12.75">
      <c r="A305" s="177">
        <v>5420</v>
      </c>
      <c r="B305" s="176">
        <v>621600</v>
      </c>
      <c r="C305" s="175" t="s">
        <v>488</v>
      </c>
      <c r="D305" s="174"/>
      <c r="E305" s="173"/>
    </row>
    <row r="306" spans="1:5" ht="12.75">
      <c r="A306" s="177">
        <v>5421</v>
      </c>
      <c r="B306" s="176">
        <v>621700</v>
      </c>
      <c r="C306" s="175" t="s">
        <v>348</v>
      </c>
      <c r="D306" s="174"/>
      <c r="E306" s="173"/>
    </row>
    <row r="307" spans="1:5" ht="12.75">
      <c r="A307" s="177">
        <v>5422</v>
      </c>
      <c r="B307" s="176">
        <v>621800</v>
      </c>
      <c r="C307" s="175" t="s">
        <v>489</v>
      </c>
      <c r="D307" s="174"/>
      <c r="E307" s="173"/>
    </row>
    <row r="308" spans="1:5" ht="12.75">
      <c r="A308" s="177">
        <v>5423</v>
      </c>
      <c r="B308" s="176">
        <v>621900</v>
      </c>
      <c r="C308" s="175" t="s">
        <v>349</v>
      </c>
      <c r="D308" s="174"/>
      <c r="E308" s="173"/>
    </row>
    <row r="309" spans="1:5" ht="12.75">
      <c r="A309" s="181">
        <v>5424</v>
      </c>
      <c r="B309" s="180">
        <v>622000</v>
      </c>
      <c r="C309" s="179" t="s">
        <v>893</v>
      </c>
      <c r="D309" s="178">
        <f>SUM(D310:D317)</f>
        <v>0</v>
      </c>
      <c r="E309" s="168"/>
    </row>
    <row r="310" spans="1:5" ht="12.75">
      <c r="A310" s="177">
        <v>5425</v>
      </c>
      <c r="B310" s="176">
        <v>622100</v>
      </c>
      <c r="C310" s="175" t="s">
        <v>350</v>
      </c>
      <c r="D310" s="174"/>
      <c r="E310" s="173"/>
    </row>
    <row r="311" spans="1:5" ht="12.75">
      <c r="A311" s="177">
        <v>5426</v>
      </c>
      <c r="B311" s="176">
        <v>622200</v>
      </c>
      <c r="C311" s="175" t="s">
        <v>644</v>
      </c>
      <c r="D311" s="174"/>
      <c r="E311" s="173"/>
    </row>
    <row r="312" spans="1:5" ht="12.75">
      <c r="A312" s="177">
        <v>5427</v>
      </c>
      <c r="B312" s="176">
        <v>622300</v>
      </c>
      <c r="C312" s="175" t="s">
        <v>645</v>
      </c>
      <c r="D312" s="174"/>
      <c r="E312" s="173"/>
    </row>
    <row r="313" spans="1:5" ht="12.75">
      <c r="A313" s="177">
        <v>5428</v>
      </c>
      <c r="B313" s="176">
        <v>622400</v>
      </c>
      <c r="C313" s="175" t="s">
        <v>646</v>
      </c>
      <c r="D313" s="174"/>
      <c r="E313" s="173"/>
    </row>
    <row r="314" spans="1:5" ht="12.75">
      <c r="A314" s="177">
        <v>5429</v>
      </c>
      <c r="B314" s="176">
        <v>622500</v>
      </c>
      <c r="C314" s="175" t="s">
        <v>647</v>
      </c>
      <c r="D314" s="174"/>
      <c r="E314" s="173"/>
    </row>
    <row r="315" spans="1:5" ht="12.75">
      <c r="A315" s="177">
        <v>5430</v>
      </c>
      <c r="B315" s="176">
        <v>622600</v>
      </c>
      <c r="C315" s="175" t="s">
        <v>352</v>
      </c>
      <c r="D315" s="174"/>
      <c r="E315" s="173"/>
    </row>
    <row r="316" spans="1:5" ht="12.75">
      <c r="A316" s="177">
        <v>5431</v>
      </c>
      <c r="B316" s="176">
        <v>622700</v>
      </c>
      <c r="C316" s="175" t="s">
        <v>351</v>
      </c>
      <c r="D316" s="174"/>
      <c r="E316" s="173"/>
    </row>
    <row r="317" spans="1:5" ht="12.75">
      <c r="A317" s="177">
        <v>5432</v>
      </c>
      <c r="B317" s="176">
        <v>622800</v>
      </c>
      <c r="C317" s="175" t="s">
        <v>151</v>
      </c>
      <c r="D317" s="174"/>
      <c r="E317" s="173"/>
    </row>
    <row r="318" spans="1:5" ht="38.25">
      <c r="A318" s="181">
        <v>5433</v>
      </c>
      <c r="B318" s="180">
        <v>623000</v>
      </c>
      <c r="C318" s="179" t="s">
        <v>894</v>
      </c>
      <c r="D318" s="178">
        <f>D319</f>
        <v>0</v>
      </c>
      <c r="E318" s="168"/>
    </row>
    <row r="319" spans="1:5" ht="25.5">
      <c r="A319" s="177">
        <v>5434</v>
      </c>
      <c r="B319" s="176">
        <v>623100</v>
      </c>
      <c r="C319" s="175" t="s">
        <v>895</v>
      </c>
      <c r="D319" s="174"/>
      <c r="E319" s="173"/>
    </row>
    <row r="320" spans="1:5" ht="13.5" thickBot="1">
      <c r="A320" s="172">
        <v>5435</v>
      </c>
      <c r="B320" s="171"/>
      <c r="C320" s="170" t="s">
        <v>896</v>
      </c>
      <c r="D320" s="169">
        <f>D41+D268</f>
        <v>152</v>
      </c>
      <c r="E320" s="168"/>
    </row>
    <row r="321" spans="1:5" ht="12.75">
      <c r="A321" s="167"/>
      <c r="B321" s="166"/>
      <c r="C321" s="166"/>
      <c r="D321" s="166"/>
      <c r="E321" s="166"/>
    </row>
    <row r="323" spans="1:4" s="164" customFormat="1" ht="12.75">
      <c r="A323" s="164" t="s">
        <v>483</v>
      </c>
      <c r="D323" s="164" t="s">
        <v>484</v>
      </c>
    </row>
    <row r="324" spans="1:6" s="164" customFormat="1" ht="21.75" customHeight="1">
      <c r="A324" s="164" t="s">
        <v>312</v>
      </c>
      <c r="D324" s="165" t="s">
        <v>485</v>
      </c>
      <c r="E324" s="165"/>
      <c r="F324" s="162"/>
    </row>
  </sheetData>
  <sheetProtection password="CB01" sheet="1"/>
  <mergeCells count="33">
    <mergeCell ref="A18:A20"/>
    <mergeCell ref="C18:C20"/>
    <mergeCell ref="C37:C39"/>
    <mergeCell ref="B18:B20"/>
    <mergeCell ref="G18:G20"/>
    <mergeCell ref="H18:H20"/>
    <mergeCell ref="D18:D20"/>
    <mergeCell ref="E284:E286"/>
    <mergeCell ref="E69:E71"/>
    <mergeCell ref="A214:A216"/>
    <mergeCell ref="B214:B216"/>
    <mergeCell ref="C214:C216"/>
    <mergeCell ref="F18:F20"/>
    <mergeCell ref="E18:E20"/>
    <mergeCell ref="A69:A71"/>
    <mergeCell ref="E214:E216"/>
    <mergeCell ref="A284:A286"/>
    <mergeCell ref="B284:B286"/>
    <mergeCell ref="B37:B39"/>
    <mergeCell ref="D214:D216"/>
    <mergeCell ref="E37:E39"/>
    <mergeCell ref="E145:E147"/>
    <mergeCell ref="A37:A39"/>
    <mergeCell ref="D37:D39"/>
    <mergeCell ref="A145:A147"/>
    <mergeCell ref="C284:C286"/>
    <mergeCell ref="D284:D286"/>
    <mergeCell ref="B145:B147"/>
    <mergeCell ref="D145:D147"/>
    <mergeCell ref="C145:C147"/>
    <mergeCell ref="B69:B71"/>
    <mergeCell ref="C69:C71"/>
    <mergeCell ref="D69:D71"/>
  </mergeCells>
  <dataValidations count="1">
    <dataValidation type="whole" allowBlank="1" showErrorMessage="1" errorTitle="Upozorenje" error="Niste uneli korektnu vrednost!&#10;Ponovite unos." sqref="D218:E283 D73:E144 D22:E32 D288:E320 D41:E68 D149:E213 G22:G32">
      <formula1>0</formula1>
      <formula2>999999999</formula2>
    </dataValidation>
  </dataValidations>
  <printOptions/>
  <pageMargins left="0.3937007874015748" right="0.2755905511811024" top="0.61" bottom="0.35" header="0.42" footer="0.25"/>
  <pageSetup horizontalDpi="200" verticalDpi="200" orientation="portrait" paperSize="9" scale="75" r:id="rId2"/>
  <headerFooter alignWithMargins="0">
    <oddHeader>&amp;RСтрана &amp;P</oddHeader>
  </headerFooter>
  <rowBreaks count="4" manualBreakCount="4">
    <brk id="68" max="5" man="1"/>
    <brk id="144" max="5" man="1"/>
    <brk id="213" max="5" man="1"/>
    <brk id="283" max="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F26"/>
  <sheetViews>
    <sheetView showGridLines="0" showRowColHeaders="0" showZeros="0" showOutlineSymbols="0" zoomScalePageLayoutView="0" workbookViewId="0" topLeftCell="A4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29.7109375" style="105" customWidth="1"/>
    <col min="4" max="4" width="27.00390625" style="105" customWidth="1"/>
    <col min="5" max="5" width="25.00390625" style="105" bestFit="1" customWidth="1"/>
    <col min="6" max="6" width="24.57421875" style="105" customWidth="1"/>
    <col min="7" max="16384" width="9.140625" style="105" customWidth="1"/>
  </cols>
  <sheetData>
    <row r="1" spans="1:2" ht="12.75">
      <c r="A1" s="103" t="s">
        <v>72</v>
      </c>
      <c r="B1" s="104"/>
    </row>
    <row r="2" spans="1:6" ht="12.75">
      <c r="A2" s="103" t="s">
        <v>400</v>
      </c>
      <c r="B2" s="104"/>
      <c r="F2" s="158"/>
    </row>
    <row r="3" spans="1:6" ht="12.75">
      <c r="A3" s="103" t="s">
        <v>474</v>
      </c>
      <c r="B3" s="104"/>
      <c r="D3" s="106"/>
      <c r="F3" s="158" t="s">
        <v>960</v>
      </c>
    </row>
    <row r="4" spans="1:2" ht="6.75" customHeight="1">
      <c r="A4" s="103"/>
      <c r="B4" s="104"/>
    </row>
    <row r="5" spans="1:6" ht="6.75" customHeight="1">
      <c r="A5" s="666"/>
      <c r="B5" s="666"/>
      <c r="C5" s="666"/>
      <c r="D5" s="666"/>
      <c r="E5" s="666"/>
      <c r="F5" s="666"/>
    </row>
    <row r="6" spans="1:6" ht="6.75" customHeight="1">
      <c r="A6" s="103"/>
      <c r="B6" s="104"/>
      <c r="C6" s="108"/>
      <c r="E6" s="109"/>
      <c r="F6" s="110"/>
    </row>
    <row r="7" spans="1:2" ht="12.75">
      <c r="A7" s="111" t="str">
        <f>"ФИЛИЈАЛА:   "&amp;Filijala</f>
        <v>ФИЛИЈАЛА:   24 ВРАЊЕ</v>
      </c>
      <c r="B7" s="112"/>
    </row>
    <row r="8" spans="1:2" ht="12.75">
      <c r="A8" s="111" t="str">
        <f>"ЗДРАВСТВЕНА УСТАНОВА:  "&amp;ZU</f>
        <v>ЗДРАВСТВЕНА УСТАНОВА:  00224005 РХ ВРАЊСКА БАЊА</v>
      </c>
      <c r="B8" s="112"/>
    </row>
    <row r="9" spans="1:6" ht="39" customHeight="1">
      <c r="A9" s="666" t="s">
        <v>1771</v>
      </c>
      <c r="B9" s="666"/>
      <c r="C9" s="666"/>
      <c r="D9" s="666"/>
      <c r="E9" s="666"/>
      <c r="F9" s="666"/>
    </row>
    <row r="10" ht="12.75">
      <c r="F10" s="113" t="s">
        <v>933</v>
      </c>
    </row>
    <row r="11" spans="1:6" ht="59.25" customHeight="1">
      <c r="A11" s="129" t="s">
        <v>955</v>
      </c>
      <c r="B11" s="129" t="s">
        <v>961</v>
      </c>
      <c r="C11" s="130" t="s">
        <v>962</v>
      </c>
      <c r="D11" s="130" t="s">
        <v>963</v>
      </c>
      <c r="E11" s="130" t="s">
        <v>964</v>
      </c>
      <c r="F11" s="130" t="s">
        <v>965</v>
      </c>
    </row>
    <row r="12" spans="1:6" ht="12.75" customHeight="1">
      <c r="A12" s="159"/>
      <c r="B12" s="116">
        <v>0</v>
      </c>
      <c r="C12" s="117">
        <v>1</v>
      </c>
      <c r="D12" s="117">
        <v>2</v>
      </c>
      <c r="E12" s="117">
        <v>3</v>
      </c>
      <c r="F12" s="117" t="s">
        <v>966</v>
      </c>
    </row>
    <row r="13" spans="1:6" ht="29.25" customHeight="1">
      <c r="A13" s="160" t="s">
        <v>416</v>
      </c>
      <c r="B13" s="119" t="s">
        <v>983</v>
      </c>
      <c r="C13" s="121"/>
      <c r="D13" s="121"/>
      <c r="E13" s="121"/>
      <c r="F13" s="120">
        <f>C13+D13+E13</f>
        <v>0</v>
      </c>
    </row>
    <row r="14" spans="1:6" ht="14.25" customHeight="1">
      <c r="A14" s="124"/>
      <c r="B14" s="125"/>
      <c r="C14" s="126"/>
      <c r="D14" s="126"/>
      <c r="E14" s="127"/>
      <c r="F14" s="126"/>
    </row>
    <row r="15" ht="12.75">
      <c r="A15" s="128" t="s">
        <v>967</v>
      </c>
    </row>
    <row r="16" spans="1:6" ht="27.75" customHeight="1">
      <c r="A16" s="667" t="s">
        <v>968</v>
      </c>
      <c r="B16" s="667"/>
      <c r="C16" s="667"/>
      <c r="D16" s="667"/>
      <c r="E16" s="667"/>
      <c r="F16" s="667"/>
    </row>
    <row r="17" ht="15.75" customHeight="1">
      <c r="A17" s="128"/>
    </row>
    <row r="18" spans="1:6" ht="33.75" customHeight="1">
      <c r="A18" s="666" t="s">
        <v>1772</v>
      </c>
      <c r="B18" s="666"/>
      <c r="C18" s="666"/>
      <c r="D18" s="161"/>
      <c r="E18" s="161"/>
      <c r="F18" s="161"/>
    </row>
    <row r="19" ht="12.75">
      <c r="A19" s="128"/>
    </row>
    <row r="20" spans="1:3" ht="12.75">
      <c r="A20" s="128"/>
      <c r="C20" s="113" t="s">
        <v>933</v>
      </c>
    </row>
    <row r="21" spans="1:3" ht="25.5">
      <c r="A21" s="129" t="s">
        <v>955</v>
      </c>
      <c r="B21" s="129" t="s">
        <v>961</v>
      </c>
      <c r="C21" s="130" t="s">
        <v>969</v>
      </c>
    </row>
    <row r="22" spans="1:3" ht="12.75">
      <c r="A22" s="159"/>
      <c r="B22" s="116">
        <v>0</v>
      </c>
      <c r="C22" s="117">
        <v>1</v>
      </c>
    </row>
    <row r="23" spans="1:3" ht="31.5" customHeight="1">
      <c r="A23" s="160" t="s">
        <v>416</v>
      </c>
      <c r="B23" s="119" t="s">
        <v>970</v>
      </c>
      <c r="C23" s="121"/>
    </row>
    <row r="26" ht="12.75">
      <c r="A26" s="105" t="s">
        <v>971</v>
      </c>
    </row>
  </sheetData>
  <sheetProtection password="CB01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H24"/>
  <sheetViews>
    <sheetView showGridLines="0" showRowColHeaders="0" showZeros="0" showOutlineSymbols="0" zoomScalePageLayoutView="0" workbookViewId="0" topLeftCell="A1">
      <selection activeCell="I18" sqref="I18"/>
    </sheetView>
  </sheetViews>
  <sheetFormatPr defaultColWidth="9.140625" defaultRowHeight="12.75"/>
  <cols>
    <col min="1" max="1" width="4.57421875" style="105" customWidth="1"/>
    <col min="2" max="2" width="27.28125" style="105" customWidth="1"/>
    <col min="3" max="3" width="26.57421875" style="105" customWidth="1"/>
    <col min="4" max="4" width="25.7109375" style="105" customWidth="1"/>
    <col min="5" max="5" width="25.00390625" style="105" bestFit="1" customWidth="1"/>
    <col min="6" max="6" width="24.57421875" style="105" customWidth="1"/>
    <col min="7" max="8" width="21.57421875" style="105" customWidth="1"/>
    <col min="9" max="16384" width="9.140625" style="105" customWidth="1"/>
  </cols>
  <sheetData>
    <row r="1" spans="1:2" ht="12.75">
      <c r="A1" s="134" t="s">
        <v>72</v>
      </c>
      <c r="B1" s="104"/>
    </row>
    <row r="2" spans="1:8" ht="12.75">
      <c r="A2" s="103" t="s">
        <v>400</v>
      </c>
      <c r="B2" s="104"/>
      <c r="H2" s="132" t="s">
        <v>735</v>
      </c>
    </row>
    <row r="3" spans="1:4" ht="12.75">
      <c r="A3" s="103" t="s">
        <v>474</v>
      </c>
      <c r="B3" s="104"/>
      <c r="D3" s="106"/>
    </row>
    <row r="4" spans="1:2" ht="12.75">
      <c r="A4" s="103"/>
      <c r="B4" s="104"/>
    </row>
    <row r="5" spans="1:8" ht="38.25" customHeight="1">
      <c r="A5" s="668" t="s">
        <v>932</v>
      </c>
      <c r="B5" s="668"/>
      <c r="C5" s="668"/>
      <c r="D5" s="668"/>
      <c r="E5" s="668"/>
      <c r="F5" s="668"/>
      <c r="G5" s="668"/>
      <c r="H5" s="668"/>
    </row>
    <row r="6" spans="1:6" ht="15">
      <c r="A6" s="103"/>
      <c r="B6" s="104"/>
      <c r="C6" s="107"/>
      <c r="D6" s="108" t="s">
        <v>1761</v>
      </c>
      <c r="E6" s="109"/>
      <c r="F6" s="110"/>
    </row>
    <row r="7" spans="1:2" ht="12.75">
      <c r="A7" s="111" t="str">
        <f>"ФИЛИЈАЛА:   "&amp;Filijala</f>
        <v>ФИЛИЈАЛА:   24 ВРАЊЕ</v>
      </c>
      <c r="B7" s="112"/>
    </row>
    <row r="8" spans="1:2" ht="12.75">
      <c r="A8" s="111" t="str">
        <f>"ЗДРАВСТВЕНА УСТАНОВА:  "&amp;ZU</f>
        <v>ЗДРАВСТВЕНА УСТАНОВА:  00224005 РХ ВРАЊСКА БАЊА</v>
      </c>
      <c r="B8" s="112"/>
    </row>
    <row r="9" spans="1:2" ht="12.75">
      <c r="A9" s="103"/>
      <c r="B9" s="112"/>
    </row>
    <row r="10" ht="12.75">
      <c r="H10" s="113" t="s">
        <v>933</v>
      </c>
    </row>
    <row r="11" spans="1:8" ht="77.25" customHeight="1">
      <c r="A11" s="114" t="s">
        <v>955</v>
      </c>
      <c r="B11" s="129" t="s">
        <v>934</v>
      </c>
      <c r="C11" s="130" t="s">
        <v>736</v>
      </c>
      <c r="D11" s="130" t="s">
        <v>959</v>
      </c>
      <c r="E11" s="130" t="s">
        <v>935</v>
      </c>
      <c r="F11" s="130" t="s">
        <v>936</v>
      </c>
      <c r="G11" s="130" t="s">
        <v>937</v>
      </c>
      <c r="H11" s="130" t="s">
        <v>938</v>
      </c>
    </row>
    <row r="12" spans="1:8" ht="12.75" customHeight="1">
      <c r="A12" s="115"/>
      <c r="B12" s="116">
        <v>0</v>
      </c>
      <c r="C12" s="117">
        <v>1</v>
      </c>
      <c r="D12" s="117">
        <v>2</v>
      </c>
      <c r="E12" s="117" t="s">
        <v>737</v>
      </c>
      <c r="F12" s="117">
        <v>4</v>
      </c>
      <c r="G12" s="117">
        <v>5</v>
      </c>
      <c r="H12" s="117" t="s">
        <v>738</v>
      </c>
    </row>
    <row r="13" spans="1:8" ht="26.25" customHeight="1">
      <c r="A13" s="118" t="s">
        <v>416</v>
      </c>
      <c r="B13" s="119" t="s">
        <v>939</v>
      </c>
      <c r="C13" s="120">
        <f aca="true" t="shared" si="0" ref="C13:H13">C14+C15+C16+C17+C18</f>
        <v>0</v>
      </c>
      <c r="D13" s="120">
        <f t="shared" si="0"/>
        <v>74</v>
      </c>
      <c r="E13" s="120">
        <f t="shared" si="0"/>
        <v>74</v>
      </c>
      <c r="F13" s="120">
        <f t="shared" si="0"/>
        <v>74</v>
      </c>
      <c r="G13" s="120">
        <f t="shared" si="0"/>
        <v>0</v>
      </c>
      <c r="H13" s="120">
        <f t="shared" si="0"/>
        <v>74</v>
      </c>
    </row>
    <row r="14" spans="1:8" ht="19.5" customHeight="1">
      <c r="A14" s="118" t="s">
        <v>940</v>
      </c>
      <c r="B14" s="119" t="s">
        <v>941</v>
      </c>
      <c r="C14" s="121"/>
      <c r="D14" s="121">
        <v>74</v>
      </c>
      <c r="E14" s="120">
        <f>C14+D14</f>
        <v>74</v>
      </c>
      <c r="F14" s="121">
        <v>74</v>
      </c>
      <c r="G14" s="121"/>
      <c r="H14" s="120">
        <f>F14+G14</f>
        <v>74</v>
      </c>
    </row>
    <row r="15" spans="1:8" ht="19.5" customHeight="1">
      <c r="A15" s="118" t="s">
        <v>942</v>
      </c>
      <c r="B15" s="119" t="s">
        <v>943</v>
      </c>
      <c r="C15" s="121"/>
      <c r="D15" s="121"/>
      <c r="E15" s="120">
        <f>C15+D15</f>
        <v>0</v>
      </c>
      <c r="F15" s="121"/>
      <c r="G15" s="121"/>
      <c r="H15" s="120">
        <f>F15+G15</f>
        <v>0</v>
      </c>
    </row>
    <row r="16" spans="1:8" s="103" customFormat="1" ht="38.25" customHeight="1">
      <c r="A16" s="118" t="s">
        <v>944</v>
      </c>
      <c r="B16" s="119" t="s">
        <v>945</v>
      </c>
      <c r="C16" s="122"/>
      <c r="D16" s="122"/>
      <c r="E16" s="120">
        <f>C16+D16</f>
        <v>0</v>
      </c>
      <c r="F16" s="122"/>
      <c r="G16" s="122"/>
      <c r="H16" s="120">
        <f>F16+G16</f>
        <v>0</v>
      </c>
    </row>
    <row r="17" spans="1:8" ht="18.75" customHeight="1">
      <c r="A17" s="118" t="s">
        <v>946</v>
      </c>
      <c r="B17" s="123" t="s">
        <v>947</v>
      </c>
      <c r="C17" s="122"/>
      <c r="D17" s="122"/>
      <c r="E17" s="120">
        <f>C17+D17</f>
        <v>0</v>
      </c>
      <c r="F17" s="122"/>
      <c r="G17" s="122"/>
      <c r="H17" s="120">
        <f>F17+G17</f>
        <v>0</v>
      </c>
    </row>
    <row r="18" spans="1:8" ht="14.25" customHeight="1">
      <c r="A18" s="118" t="s">
        <v>948</v>
      </c>
      <c r="B18" s="123" t="s">
        <v>949</v>
      </c>
      <c r="C18" s="122"/>
      <c r="D18" s="122"/>
      <c r="E18" s="120">
        <f>C18+D18</f>
        <v>0</v>
      </c>
      <c r="F18" s="122"/>
      <c r="G18" s="122"/>
      <c r="H18" s="120">
        <f>F18+G18</f>
        <v>0</v>
      </c>
    </row>
    <row r="19" spans="1:8" ht="14.25" customHeight="1">
      <c r="A19" s="124"/>
      <c r="B19" s="125"/>
      <c r="C19" s="126"/>
      <c r="D19" s="126"/>
      <c r="E19" s="127"/>
      <c r="F19" s="126"/>
      <c r="G19" s="126"/>
      <c r="H19" s="127"/>
    </row>
    <row r="20" ht="12.75">
      <c r="A20" s="128" t="s">
        <v>950</v>
      </c>
    </row>
    <row r="21" ht="12.75">
      <c r="A21" s="128" t="s">
        <v>951</v>
      </c>
    </row>
    <row r="22" ht="12.75">
      <c r="A22" s="128" t="s">
        <v>952</v>
      </c>
    </row>
    <row r="23" ht="12.75">
      <c r="A23" s="128" t="s">
        <v>953</v>
      </c>
    </row>
    <row r="24" ht="12.75">
      <c r="A24" s="128" t="s">
        <v>954</v>
      </c>
    </row>
  </sheetData>
  <sheetProtection password="CB01" sheet="1"/>
  <mergeCells count="1">
    <mergeCell ref="A5:H5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/>
  <dimension ref="A1:J32"/>
  <sheetViews>
    <sheetView showGridLines="0" showRowColHeaders="0" showZeros="0" showOutlineSymbols="0" defaultGridColor="0" zoomScalePageLayoutView="0" colorId="51" workbookViewId="0" topLeftCell="B1">
      <selection activeCell="E4" sqref="E4"/>
    </sheetView>
  </sheetViews>
  <sheetFormatPr defaultColWidth="9.140625" defaultRowHeight="12.75"/>
  <cols>
    <col min="1" max="1" width="17.28125" style="216" customWidth="1"/>
    <col min="2" max="2" width="50.8515625" style="216" customWidth="1"/>
    <col min="3" max="3" width="5.8515625" style="216" customWidth="1"/>
    <col min="4" max="4" width="42.00390625" style="0" customWidth="1"/>
    <col min="5" max="5" width="24.28125" style="217" customWidth="1"/>
    <col min="6" max="6" width="19.8515625" style="217" customWidth="1"/>
    <col min="7" max="7" width="22.7109375" style="217" customWidth="1"/>
    <col min="8" max="8" width="15.7109375" style="0" customWidth="1"/>
    <col min="9" max="9" width="7.00390625" style="0" customWidth="1"/>
    <col min="10" max="10" width="14.28125" style="0" customWidth="1"/>
  </cols>
  <sheetData>
    <row r="1" spans="1:8" ht="25.5" customHeight="1">
      <c r="A1" s="220" t="s">
        <v>994</v>
      </c>
      <c r="B1" s="220" t="s">
        <v>987</v>
      </c>
      <c r="C1" s="220" t="s">
        <v>997</v>
      </c>
      <c r="G1" s="669" t="s">
        <v>993</v>
      </c>
      <c r="H1" s="670"/>
    </row>
    <row r="2" spans="1:8" ht="14.25" customHeight="1">
      <c r="A2" s="236" t="str">
        <f>MaticniBroj</f>
        <v>07214383</v>
      </c>
      <c r="B2" s="236" t="str">
        <f>NazivKorisnika</f>
        <v>Специјална болница Врањска Бања</v>
      </c>
      <c r="C2" s="241"/>
      <c r="E2" s="242">
        <v>1</v>
      </c>
      <c r="G2" s="239" t="s">
        <v>996</v>
      </c>
      <c r="H2" s="239" t="s">
        <v>986</v>
      </c>
    </row>
    <row r="3" spans="4:6" ht="12.75">
      <c r="D3" s="93"/>
      <c r="E3" s="221" t="s">
        <v>995</v>
      </c>
      <c r="F3" s="221" t="s">
        <v>986</v>
      </c>
    </row>
    <row r="4" spans="3:7" ht="12.75">
      <c r="C4" s="243" t="s">
        <v>417</v>
      </c>
      <c r="D4" s="219" t="s">
        <v>1001</v>
      </c>
      <c r="E4" s="237"/>
      <c r="F4" s="233">
        <f>ROUND(E4/1000,5)</f>
        <v>0</v>
      </c>
      <c r="G4" s="224"/>
    </row>
    <row r="5" spans="4:7" ht="12.75">
      <c r="D5" s="229"/>
      <c r="F5" s="225"/>
      <c r="G5" s="224"/>
    </row>
    <row r="6" spans="3:7" ht="12.75">
      <c r="C6" s="243" t="s">
        <v>418</v>
      </c>
      <c r="D6" s="219" t="s">
        <v>985</v>
      </c>
      <c r="E6" s="247" t="s">
        <v>1000</v>
      </c>
      <c r="F6" s="246">
        <f>OZPR!H31</f>
        <v>0</v>
      </c>
      <c r="G6" s="224"/>
    </row>
    <row r="7" spans="4:7" ht="12.75">
      <c r="D7" s="230"/>
      <c r="E7" s="218"/>
      <c r="F7" s="226"/>
      <c r="G7" s="224"/>
    </row>
    <row r="8" spans="3:7" ht="12.75">
      <c r="C8" s="243" t="s">
        <v>419</v>
      </c>
      <c r="D8" s="231" t="s">
        <v>999</v>
      </c>
      <c r="E8" s="232"/>
      <c r="F8" s="234">
        <f>F4+F6</f>
        <v>0</v>
      </c>
      <c r="G8" s="222"/>
    </row>
    <row r="9" spans="4:7" ht="12.75">
      <c r="D9" s="229"/>
      <c r="F9" s="225"/>
      <c r="G9" s="224"/>
    </row>
    <row r="10" spans="3:7" ht="12.75">
      <c r="C10" s="243" t="s">
        <v>420</v>
      </c>
      <c r="D10" s="219" t="s">
        <v>988</v>
      </c>
      <c r="E10" s="247" t="s">
        <v>1000</v>
      </c>
      <c r="F10" s="246">
        <f>Obrazac5!I138</f>
        <v>18787</v>
      </c>
      <c r="G10" s="224"/>
    </row>
    <row r="11" spans="4:7" ht="12.75">
      <c r="D11" s="230"/>
      <c r="E11" s="218"/>
      <c r="F11" s="226"/>
      <c r="G11" s="224"/>
    </row>
    <row r="12" spans="3:10" ht="12.75">
      <c r="C12" s="243" t="s">
        <v>421</v>
      </c>
      <c r="D12" s="673" t="s">
        <v>998</v>
      </c>
      <c r="E12" s="674"/>
      <c r="F12" s="674"/>
      <c r="G12" s="238">
        <f>F8-F10</f>
        <v>-18787</v>
      </c>
      <c r="H12" s="244">
        <f>G12</f>
        <v>-18787</v>
      </c>
      <c r="I12" s="52"/>
      <c r="J12" s="245"/>
    </row>
    <row r="13" spans="4:7" ht="12.75">
      <c r="D13" s="229"/>
      <c r="F13" s="225"/>
      <c r="G13" s="224"/>
    </row>
    <row r="14" spans="3:7" ht="12.75">
      <c r="C14" s="243" t="s">
        <v>422</v>
      </c>
      <c r="D14" s="219" t="s">
        <v>1005</v>
      </c>
      <c r="E14" s="247" t="s">
        <v>1000</v>
      </c>
      <c r="F14" s="235"/>
      <c r="G14" s="223"/>
    </row>
    <row r="15" spans="3:7" ht="12.75">
      <c r="C15" s="258"/>
      <c r="D15" s="259"/>
      <c r="E15" s="260"/>
      <c r="F15" s="266"/>
      <c r="G15" s="224"/>
    </row>
    <row r="16" spans="3:7" ht="12.75">
      <c r="C16" s="243" t="s">
        <v>423</v>
      </c>
      <c r="D16" s="219" t="s">
        <v>990</v>
      </c>
      <c r="E16" s="247" t="s">
        <v>1000</v>
      </c>
      <c r="F16" s="249">
        <f>OZPR!E31*0.1</f>
        <v>0</v>
      </c>
      <c r="G16" s="223"/>
    </row>
    <row r="17" spans="4:7" ht="12.75">
      <c r="D17" s="229"/>
      <c r="F17" s="227"/>
      <c r="G17" s="224"/>
    </row>
    <row r="18" spans="3:7" ht="12.75">
      <c r="C18" s="243" t="s">
        <v>424</v>
      </c>
      <c r="D18" s="231" t="s">
        <v>1006</v>
      </c>
      <c r="E18" s="262"/>
      <c r="F18" s="234">
        <f>F14+F16</f>
        <v>0</v>
      </c>
      <c r="G18" s="224"/>
    </row>
    <row r="19" spans="3:7" ht="12.75">
      <c r="C19" s="263"/>
      <c r="D19" s="264"/>
      <c r="E19" s="264"/>
      <c r="F19" s="265"/>
      <c r="G19" s="224"/>
    </row>
    <row r="20" spans="3:7" ht="12.75">
      <c r="C20" s="243" t="s">
        <v>425</v>
      </c>
      <c r="D20" s="219" t="s">
        <v>989</v>
      </c>
      <c r="E20" s="247" t="s">
        <v>1000</v>
      </c>
      <c r="F20" s="249">
        <f>'K9OOSO'!E22</f>
        <v>0</v>
      </c>
      <c r="G20" s="223"/>
    </row>
    <row r="21" spans="4:7" ht="12.75">
      <c r="D21" s="229"/>
      <c r="F21" s="261"/>
      <c r="G21" s="224"/>
    </row>
    <row r="22" spans="3:10" ht="12.75">
      <c r="C22" s="243" t="s">
        <v>426</v>
      </c>
      <c r="D22" s="675" t="s">
        <v>1007</v>
      </c>
      <c r="E22" s="676"/>
      <c r="F22" s="677"/>
      <c r="G22" s="238">
        <f>F18-F20</f>
        <v>0</v>
      </c>
      <c r="H22" s="240">
        <f>Odstupanje_1</f>
        <v>0</v>
      </c>
      <c r="I22" s="52"/>
      <c r="J22" s="256"/>
    </row>
    <row r="23" spans="4:7" ht="12.75">
      <c r="D23" s="229"/>
      <c r="F23" s="225"/>
      <c r="G23" s="224"/>
    </row>
    <row r="24" spans="3:7" ht="12.75">
      <c r="C24" s="243" t="s">
        <v>343</v>
      </c>
      <c r="D24" s="219" t="s">
        <v>991</v>
      </c>
      <c r="E24" s="247" t="s">
        <v>1000</v>
      </c>
      <c r="F24" s="235">
        <v>0</v>
      </c>
      <c r="G24" s="223"/>
    </row>
    <row r="25" spans="4:7" ht="12.75">
      <c r="D25" s="229"/>
      <c r="F25" s="225"/>
      <c r="G25" s="224"/>
    </row>
    <row r="26" spans="3:7" ht="12.75">
      <c r="C26" s="243" t="s">
        <v>401</v>
      </c>
      <c r="D26" s="248" t="s">
        <v>992</v>
      </c>
      <c r="E26" s="247" t="s">
        <v>1000</v>
      </c>
      <c r="F26" s="235">
        <v>0</v>
      </c>
      <c r="G26" s="223"/>
    </row>
    <row r="27" spans="4:7" ht="12.75">
      <c r="D27" s="229"/>
      <c r="F27" s="225"/>
      <c r="G27" s="224"/>
    </row>
    <row r="28" spans="3:7" ht="12.75">
      <c r="C28" s="243" t="s">
        <v>402</v>
      </c>
      <c r="D28" s="248" t="s">
        <v>1008</v>
      </c>
      <c r="E28" s="247" t="s">
        <v>1000</v>
      </c>
      <c r="F28" s="235">
        <v>0</v>
      </c>
      <c r="G28" s="224"/>
    </row>
    <row r="29" spans="4:7" ht="12.75">
      <c r="D29" s="229"/>
      <c r="F29" s="225"/>
      <c r="G29" s="224"/>
    </row>
    <row r="30" spans="3:10" ht="12.75">
      <c r="C30" s="243" t="s">
        <v>403</v>
      </c>
      <c r="D30" s="671" t="s">
        <v>1009</v>
      </c>
      <c r="E30" s="672"/>
      <c r="F30" s="672"/>
      <c r="G30" s="238">
        <f>H22-F24-F26-F28</f>
        <v>0</v>
      </c>
      <c r="H30" s="240">
        <f>G30</f>
        <v>0</v>
      </c>
      <c r="I30" s="52"/>
      <c r="J30" s="245"/>
    </row>
    <row r="31" spans="4:7" ht="12.75">
      <c r="D31" s="229"/>
      <c r="F31" s="227"/>
      <c r="G31" s="224"/>
    </row>
    <row r="32" spans="6:7" ht="12.75">
      <c r="F32" s="228"/>
      <c r="G32" s="224"/>
    </row>
  </sheetData>
  <sheetProtection password="CB01" sheet="1" objects="1" scenarios="1" formatCells="0" formatColumns="0" formatRows="0" selectLockedCells="1"/>
  <mergeCells count="4">
    <mergeCell ref="G1:H1"/>
    <mergeCell ref="D30:F30"/>
    <mergeCell ref="D12:F12"/>
    <mergeCell ref="D22:F22"/>
  </mergeCells>
  <conditionalFormatting sqref="J12">
    <cfRule type="iconSet" priority="2" dxfId="3">
      <iconSet iconSet="3TrafficLights1" reverse="1">
        <cfvo type="percent" val="0"/>
        <cfvo type="num" val="-0.49999"/>
        <cfvo type="num" val="0.5"/>
      </iconSet>
    </cfRule>
  </conditionalFormatting>
  <conditionalFormatting sqref="H12 H22 H30">
    <cfRule type="cellIs" priority="1" dxfId="0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"/>
  <dimension ref="A1:A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516" customWidth="1"/>
  </cols>
  <sheetData>
    <row r="1" ht="18">
      <c r="A1" s="515" t="s">
        <v>1756</v>
      </c>
    </row>
    <row r="2" ht="12.75">
      <c r="A2" s="517"/>
    </row>
    <row r="3" ht="12.75">
      <c r="A3" s="516" t="s">
        <v>1757</v>
      </c>
    </row>
    <row r="4" ht="18">
      <c r="A4" s="515" t="s">
        <v>1758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297"/>
  <sheetViews>
    <sheetView showGridLines="0" showRowColHeaders="0" showZeros="0" tabSelected="1" zoomScale="120" zoomScaleNormal="120" zoomScaleSheetLayoutView="130" workbookViewId="0" topLeftCell="A90">
      <selection activeCell="L102" sqref="L102"/>
    </sheetView>
  </sheetViews>
  <sheetFormatPr defaultColWidth="9.140625" defaultRowHeight="12.75"/>
  <cols>
    <col min="1" max="1" width="7.421875" style="332" customWidth="1"/>
    <col min="2" max="2" width="6.8515625" style="333" customWidth="1"/>
    <col min="3" max="3" width="32.140625" style="343" customWidth="1"/>
    <col min="4" max="4" width="14.421875" style="343" customWidth="1"/>
    <col min="5" max="5" width="14.00390625" style="343" customWidth="1"/>
    <col min="6" max="7" width="14.28125" style="343" customWidth="1"/>
    <col min="8" max="8" width="3.00390625" style="278" customWidth="1"/>
    <col min="9" max="16384" width="9.140625" style="278" customWidth="1"/>
  </cols>
  <sheetData>
    <row r="1" spans="1:9" ht="12.75">
      <c r="A1" s="274"/>
      <c r="B1" s="275"/>
      <c r="C1" s="276"/>
      <c r="D1" s="276"/>
      <c r="E1" s="276"/>
      <c r="F1" s="276"/>
      <c r="G1" s="276"/>
      <c r="H1" s="277"/>
      <c r="I1" s="277"/>
    </row>
    <row r="2" spans="1:9" ht="12.75">
      <c r="A2" s="279"/>
      <c r="B2" s="275"/>
      <c r="C2" s="276"/>
      <c r="D2" s="276"/>
      <c r="E2" s="276"/>
      <c r="F2" s="276"/>
      <c r="G2" s="280" t="s">
        <v>1010</v>
      </c>
      <c r="H2" s="277"/>
      <c r="I2" s="277"/>
    </row>
    <row r="3" spans="1:9" ht="12.75">
      <c r="A3" s="279"/>
      <c r="B3" s="275"/>
      <c r="C3" s="276"/>
      <c r="D3" s="276"/>
      <c r="E3" s="276"/>
      <c r="F3" s="276"/>
      <c r="G3" s="276"/>
      <c r="H3" s="277"/>
      <c r="I3" s="277"/>
    </row>
    <row r="4" spans="1:9" ht="12.75">
      <c r="A4" s="279"/>
      <c r="B4" s="275"/>
      <c r="C4" s="276"/>
      <c r="D4" s="276"/>
      <c r="E4" s="276"/>
      <c r="F4" s="276"/>
      <c r="G4" s="276"/>
      <c r="H4" s="277"/>
      <c r="I4" s="277"/>
    </row>
    <row r="5" spans="1:9" ht="12.75">
      <c r="A5" s="279"/>
      <c r="B5" s="275"/>
      <c r="C5" s="276"/>
      <c r="D5" s="276"/>
      <c r="E5" s="276"/>
      <c r="F5" s="276"/>
      <c r="G5" s="276"/>
      <c r="H5" s="277"/>
      <c r="I5" s="277"/>
    </row>
    <row r="6" spans="1:9" ht="12.75">
      <c r="A6" s="279"/>
      <c r="B6" s="275"/>
      <c r="C6" s="276"/>
      <c r="D6" s="276"/>
      <c r="E6" s="276"/>
      <c r="F6" s="276"/>
      <c r="G6" s="276"/>
      <c r="H6" s="277"/>
      <c r="I6" s="277"/>
    </row>
    <row r="7" spans="1:7" ht="42" customHeight="1">
      <c r="A7" s="281" t="s">
        <v>656</v>
      </c>
      <c r="B7" s="282"/>
      <c r="C7" s="283"/>
      <c r="D7" s="283"/>
      <c r="E7" s="283"/>
      <c r="F7" s="283"/>
      <c r="G7" s="276"/>
    </row>
    <row r="8" spans="1:7" ht="16.5" customHeight="1">
      <c r="A8" s="520" t="str">
        <f>NazKorisnika</f>
        <v>Специјална болница Врањска Бања</v>
      </c>
      <c r="B8" s="282"/>
      <c r="C8" s="283"/>
      <c r="D8" s="283"/>
      <c r="E8" s="283"/>
      <c r="F8" s="283"/>
      <c r="G8" s="276"/>
    </row>
    <row r="9" spans="1:7" ht="15.75">
      <c r="A9" s="284" t="str">
        <f>"Седиште:   "&amp;biop</f>
        <v>Седиште:   Врањска Бања</v>
      </c>
      <c r="B9" s="275"/>
      <c r="C9" s="285"/>
      <c r="E9" s="518" t="str">
        <f>"Матични број:   "&amp;MatBroj</f>
        <v>Матични број:   07214383</v>
      </c>
      <c r="F9" s="283"/>
      <c r="G9" s="276"/>
    </row>
    <row r="10" spans="1:7" ht="15.75">
      <c r="A10" s="284" t="str">
        <f>"ПИБ:   "&amp;bip</f>
        <v>ПИБ:   100553836</v>
      </c>
      <c r="B10" s="275"/>
      <c r="C10" s="285"/>
      <c r="E10" s="519" t="str">
        <f>"Број подрачуна:  "&amp;BrojPodr</f>
        <v>Број подрачуна:  840-143661-19</v>
      </c>
      <c r="F10" s="283"/>
      <c r="G10" s="276"/>
    </row>
    <row r="11" spans="1:7" ht="15.75">
      <c r="A11" s="286" t="s">
        <v>657</v>
      </c>
      <c r="B11" s="282"/>
      <c r="C11" s="283"/>
      <c r="D11" s="283"/>
      <c r="E11" s="283"/>
      <c r="F11" s="283"/>
      <c r="G11" s="276"/>
    </row>
    <row r="12" spans="1:7" ht="15.75">
      <c r="A12" s="287"/>
      <c r="B12" s="282"/>
      <c r="C12" s="283"/>
      <c r="D12" s="283"/>
      <c r="E12" s="283"/>
      <c r="F12" s="288"/>
      <c r="G12" s="276"/>
    </row>
    <row r="13" spans="1:7" ht="15.75">
      <c r="A13" s="289"/>
      <c r="B13" s="275"/>
      <c r="C13" s="276"/>
      <c r="D13" s="276"/>
      <c r="E13" s="276"/>
      <c r="F13" s="276"/>
      <c r="G13" s="276"/>
    </row>
    <row r="14" spans="1:8" ht="17.25" customHeight="1">
      <c r="A14" s="564" t="s">
        <v>1011</v>
      </c>
      <c r="B14" s="564"/>
      <c r="C14" s="564"/>
      <c r="D14" s="564"/>
      <c r="E14" s="564"/>
      <c r="F14" s="564"/>
      <c r="G14" s="564"/>
      <c r="H14" s="290"/>
    </row>
    <row r="15" spans="1:8" ht="14.25" customHeight="1">
      <c r="A15" s="565" t="s">
        <v>1760</v>
      </c>
      <c r="B15" s="565"/>
      <c r="C15" s="565"/>
      <c r="D15" s="565"/>
      <c r="E15" s="565"/>
      <c r="F15" s="565"/>
      <c r="G15" s="565"/>
      <c r="H15" s="291"/>
    </row>
    <row r="16" spans="1:7" ht="12.75">
      <c r="A16" s="279"/>
      <c r="B16" s="275"/>
      <c r="C16" s="276"/>
      <c r="D16" s="276"/>
      <c r="E16" s="276"/>
      <c r="F16" s="276"/>
      <c r="G16" s="276"/>
    </row>
    <row r="17" spans="1:7" ht="12.75">
      <c r="A17" s="279"/>
      <c r="B17" s="275"/>
      <c r="C17" s="276"/>
      <c r="D17" s="276"/>
      <c r="E17" s="276"/>
      <c r="F17" s="276"/>
      <c r="G17" s="292" t="s">
        <v>241</v>
      </c>
    </row>
    <row r="18" spans="1:7" ht="36">
      <c r="A18" s="566" t="s">
        <v>533</v>
      </c>
      <c r="B18" s="567" t="s">
        <v>534</v>
      </c>
      <c r="C18" s="566" t="s">
        <v>535</v>
      </c>
      <c r="D18" s="295" t="s">
        <v>1012</v>
      </c>
      <c r="E18" s="566" t="s">
        <v>1013</v>
      </c>
      <c r="F18" s="566"/>
      <c r="G18" s="566"/>
    </row>
    <row r="19" spans="1:7" ht="12.75">
      <c r="A19" s="566"/>
      <c r="B19" s="567"/>
      <c r="C19" s="566"/>
      <c r="D19" s="568" t="s">
        <v>1014</v>
      </c>
      <c r="E19" s="566" t="s">
        <v>1015</v>
      </c>
      <c r="F19" s="566" t="s">
        <v>1016</v>
      </c>
      <c r="G19" s="570" t="s">
        <v>1017</v>
      </c>
    </row>
    <row r="20" spans="1:7" ht="12.75">
      <c r="A20" s="566"/>
      <c r="B20" s="567"/>
      <c r="C20" s="566"/>
      <c r="D20" s="569"/>
      <c r="E20" s="566"/>
      <c r="F20" s="566"/>
      <c r="G20" s="569"/>
    </row>
    <row r="21" spans="1:7" ht="12.75">
      <c r="A21" s="293">
        <v>1</v>
      </c>
      <c r="B21" s="294">
        <v>2</v>
      </c>
      <c r="C21" s="293">
        <v>3</v>
      </c>
      <c r="D21" s="293">
        <v>4</v>
      </c>
      <c r="E21" s="293">
        <v>5</v>
      </c>
      <c r="F21" s="293">
        <v>6</v>
      </c>
      <c r="G21" s="293">
        <v>7</v>
      </c>
    </row>
    <row r="22" spans="1:7" ht="14.25">
      <c r="A22" s="293"/>
      <c r="B22" s="294"/>
      <c r="C22" s="297" t="s">
        <v>1018</v>
      </c>
      <c r="D22" s="298"/>
      <c r="E22" s="299"/>
      <c r="F22" s="299"/>
      <c r="G22" s="299"/>
    </row>
    <row r="23" spans="1:7" s="302" customFormat="1" ht="24">
      <c r="A23" s="293" t="s">
        <v>1019</v>
      </c>
      <c r="B23" s="294" t="s">
        <v>1020</v>
      </c>
      <c r="C23" s="300" t="s">
        <v>1021</v>
      </c>
      <c r="D23" s="301">
        <f>D24+D42</f>
        <v>82884</v>
      </c>
      <c r="E23" s="301">
        <f>E24+E42</f>
        <v>273863</v>
      </c>
      <c r="F23" s="301">
        <f>F24+F42</f>
        <v>192890</v>
      </c>
      <c r="G23" s="301">
        <f aca="true" t="shared" si="0" ref="G23:G86">E23-F23</f>
        <v>80973</v>
      </c>
    </row>
    <row r="24" spans="1:7" s="302" customFormat="1" ht="36">
      <c r="A24" s="293" t="s">
        <v>1022</v>
      </c>
      <c r="B24" s="294" t="s">
        <v>1023</v>
      </c>
      <c r="C24" s="300" t="s">
        <v>1024</v>
      </c>
      <c r="D24" s="301">
        <f>D25+D29+D31+D33+D37+D40</f>
        <v>81355</v>
      </c>
      <c r="E24" s="301">
        <f>E25+E29+E31+E33+E37+E40</f>
        <v>244459</v>
      </c>
      <c r="F24" s="301">
        <f>F25+F29+F31+F33+F37+F40</f>
        <v>165044</v>
      </c>
      <c r="G24" s="301">
        <f t="shared" si="0"/>
        <v>79415</v>
      </c>
    </row>
    <row r="25" spans="1:7" s="302" customFormat="1" ht="24">
      <c r="A25" s="293" t="s">
        <v>1025</v>
      </c>
      <c r="B25" s="294" t="s">
        <v>1026</v>
      </c>
      <c r="C25" s="300" t="s">
        <v>1027</v>
      </c>
      <c r="D25" s="301">
        <f>SUM(D26:D28)</f>
        <v>81332</v>
      </c>
      <c r="E25" s="301">
        <f>SUM(E26:E28)</f>
        <v>242060</v>
      </c>
      <c r="F25" s="301">
        <f>SUM(F26:F28)</f>
        <v>162668</v>
      </c>
      <c r="G25" s="301">
        <f t="shared" si="0"/>
        <v>79392</v>
      </c>
    </row>
    <row r="26" spans="1:7" ht="17.25" customHeight="1">
      <c r="A26" s="303" t="s">
        <v>1028</v>
      </c>
      <c r="B26" s="304" t="s">
        <v>1029</v>
      </c>
      <c r="C26" s="305" t="s">
        <v>1030</v>
      </c>
      <c r="D26" s="306">
        <v>76400</v>
      </c>
      <c r="E26" s="306">
        <v>209816</v>
      </c>
      <c r="F26" s="306">
        <v>134612</v>
      </c>
      <c r="G26" s="301">
        <f t="shared" si="0"/>
        <v>75204</v>
      </c>
    </row>
    <row r="27" spans="1:7" ht="17.25" customHeight="1">
      <c r="A27" s="303" t="s">
        <v>1031</v>
      </c>
      <c r="B27" s="304" t="s">
        <v>1032</v>
      </c>
      <c r="C27" s="305" t="s">
        <v>1033</v>
      </c>
      <c r="D27" s="306">
        <v>4932</v>
      </c>
      <c r="E27" s="306">
        <v>32244</v>
      </c>
      <c r="F27" s="306">
        <v>28056</v>
      </c>
      <c r="G27" s="301">
        <f t="shared" si="0"/>
        <v>4188</v>
      </c>
    </row>
    <row r="28" spans="1:7" ht="17.25" customHeight="1">
      <c r="A28" s="303" t="s">
        <v>1034</v>
      </c>
      <c r="B28" s="304" t="s">
        <v>1035</v>
      </c>
      <c r="C28" s="305" t="s">
        <v>583</v>
      </c>
      <c r="D28" s="306"/>
      <c r="E28" s="306"/>
      <c r="F28" s="306"/>
      <c r="G28" s="301">
        <f t="shared" si="0"/>
        <v>0</v>
      </c>
    </row>
    <row r="29" spans="1:7" s="302" customFormat="1" ht="17.25" customHeight="1">
      <c r="A29" s="293">
        <v>1007</v>
      </c>
      <c r="B29" s="294" t="s">
        <v>1036</v>
      </c>
      <c r="C29" s="300" t="s">
        <v>1037</v>
      </c>
      <c r="D29" s="301">
        <f>D30</f>
        <v>0</v>
      </c>
      <c r="E29" s="301">
        <f>E30</f>
        <v>0</v>
      </c>
      <c r="F29" s="301">
        <f>F30</f>
        <v>0</v>
      </c>
      <c r="G29" s="301">
        <f t="shared" si="0"/>
        <v>0</v>
      </c>
    </row>
    <row r="30" spans="1:7" ht="17.25" customHeight="1">
      <c r="A30" s="303">
        <v>1008</v>
      </c>
      <c r="B30" s="304" t="s">
        <v>1038</v>
      </c>
      <c r="C30" s="305" t="s">
        <v>577</v>
      </c>
      <c r="D30" s="306"/>
      <c r="E30" s="306"/>
      <c r="F30" s="306"/>
      <c r="G30" s="301">
        <f t="shared" si="0"/>
        <v>0</v>
      </c>
    </row>
    <row r="31" spans="1:7" s="302" customFormat="1" ht="17.25" customHeight="1">
      <c r="A31" s="293">
        <v>1009</v>
      </c>
      <c r="B31" s="294" t="s">
        <v>1039</v>
      </c>
      <c r="C31" s="300" t="s">
        <v>1040</v>
      </c>
      <c r="D31" s="301">
        <f>D32</f>
        <v>0</v>
      </c>
      <c r="E31" s="301">
        <f>E32</f>
        <v>0</v>
      </c>
      <c r="F31" s="301">
        <f>F32</f>
        <v>0</v>
      </c>
      <c r="G31" s="301">
        <f t="shared" si="0"/>
        <v>0</v>
      </c>
    </row>
    <row r="32" spans="1:7" ht="17.25" customHeight="1">
      <c r="A32" s="303">
        <v>1010</v>
      </c>
      <c r="B32" s="304" t="s">
        <v>1041</v>
      </c>
      <c r="C32" s="305" t="s">
        <v>437</v>
      </c>
      <c r="D32" s="306"/>
      <c r="E32" s="306"/>
      <c r="F32" s="306"/>
      <c r="G32" s="301">
        <f t="shared" si="0"/>
        <v>0</v>
      </c>
    </row>
    <row r="33" spans="1:7" s="302" customFormat="1" ht="24">
      <c r="A33" s="293">
        <v>1011</v>
      </c>
      <c r="B33" s="294" t="s">
        <v>1042</v>
      </c>
      <c r="C33" s="300" t="s">
        <v>1043</v>
      </c>
      <c r="D33" s="301">
        <f>SUM(D34:D36)</f>
        <v>0</v>
      </c>
      <c r="E33" s="301">
        <f>SUM(E34:E36)</f>
        <v>0</v>
      </c>
      <c r="F33" s="301">
        <f>SUM(F34:F36)</f>
        <v>0</v>
      </c>
      <c r="G33" s="301">
        <f t="shared" si="0"/>
        <v>0</v>
      </c>
    </row>
    <row r="34" spans="1:7" ht="17.25" customHeight="1">
      <c r="A34" s="303">
        <v>1012</v>
      </c>
      <c r="B34" s="304" t="s">
        <v>1044</v>
      </c>
      <c r="C34" s="305" t="s">
        <v>368</v>
      </c>
      <c r="D34" s="306"/>
      <c r="E34" s="306"/>
      <c r="F34" s="306"/>
      <c r="G34" s="301">
        <f t="shared" si="0"/>
        <v>0</v>
      </c>
    </row>
    <row r="35" spans="1:7" ht="17.25" customHeight="1">
      <c r="A35" s="303">
        <v>1013</v>
      </c>
      <c r="B35" s="304" t="s">
        <v>1045</v>
      </c>
      <c r="C35" s="305" t="s">
        <v>1046</v>
      </c>
      <c r="D35" s="306"/>
      <c r="E35" s="306"/>
      <c r="F35" s="306"/>
      <c r="G35" s="301">
        <f t="shared" si="0"/>
        <v>0</v>
      </c>
    </row>
    <row r="36" spans="1:7" ht="17.25" customHeight="1">
      <c r="A36" s="303">
        <v>1014</v>
      </c>
      <c r="B36" s="304" t="s">
        <v>1047</v>
      </c>
      <c r="C36" s="305" t="s">
        <v>1048</v>
      </c>
      <c r="D36" s="306"/>
      <c r="E36" s="306"/>
      <c r="F36" s="306"/>
      <c r="G36" s="301">
        <f t="shared" si="0"/>
        <v>0</v>
      </c>
    </row>
    <row r="37" spans="1:7" s="302" customFormat="1" ht="24">
      <c r="A37" s="293">
        <v>1015</v>
      </c>
      <c r="B37" s="294" t="s">
        <v>1049</v>
      </c>
      <c r="C37" s="300" t="s">
        <v>1050</v>
      </c>
      <c r="D37" s="301">
        <f>D38+D39</f>
        <v>23</v>
      </c>
      <c r="E37" s="301">
        <f>E38+E39</f>
        <v>2399</v>
      </c>
      <c r="F37" s="301">
        <f>F38+F39</f>
        <v>2376</v>
      </c>
      <c r="G37" s="301">
        <f t="shared" si="0"/>
        <v>23</v>
      </c>
    </row>
    <row r="38" spans="1:7" ht="17.25" customHeight="1">
      <c r="A38" s="303">
        <v>1016</v>
      </c>
      <c r="B38" s="304" t="s">
        <v>1051</v>
      </c>
      <c r="C38" s="305" t="s">
        <v>1052</v>
      </c>
      <c r="D38" s="306">
        <v>23</v>
      </c>
      <c r="E38" s="306">
        <v>2399</v>
      </c>
      <c r="F38" s="306">
        <v>2376</v>
      </c>
      <c r="G38" s="301">
        <f t="shared" si="0"/>
        <v>23</v>
      </c>
    </row>
    <row r="39" spans="1:7" ht="17.25" customHeight="1">
      <c r="A39" s="303">
        <v>1017</v>
      </c>
      <c r="B39" s="304" t="s">
        <v>1053</v>
      </c>
      <c r="C39" s="305" t="s">
        <v>1054</v>
      </c>
      <c r="D39" s="306"/>
      <c r="E39" s="306"/>
      <c r="F39" s="306"/>
      <c r="G39" s="307">
        <f t="shared" si="0"/>
        <v>0</v>
      </c>
    </row>
    <row r="40" spans="1:7" s="302" customFormat="1" ht="17.25" customHeight="1">
      <c r="A40" s="293">
        <v>1018</v>
      </c>
      <c r="B40" s="294" t="s">
        <v>1055</v>
      </c>
      <c r="C40" s="300" t="s">
        <v>1056</v>
      </c>
      <c r="D40" s="301">
        <f>D41</f>
        <v>0</v>
      </c>
      <c r="E40" s="301">
        <f>E41</f>
        <v>0</v>
      </c>
      <c r="F40" s="301">
        <f>F41</f>
        <v>0</v>
      </c>
      <c r="G40" s="301">
        <f t="shared" si="0"/>
        <v>0</v>
      </c>
    </row>
    <row r="41" spans="1:7" ht="17.25" customHeight="1">
      <c r="A41" s="303">
        <v>1019</v>
      </c>
      <c r="B41" s="304" t="s">
        <v>1057</v>
      </c>
      <c r="C41" s="305" t="s">
        <v>462</v>
      </c>
      <c r="D41" s="306"/>
      <c r="E41" s="306"/>
      <c r="F41" s="306"/>
      <c r="G41" s="301">
        <f t="shared" si="0"/>
        <v>0</v>
      </c>
    </row>
    <row r="42" spans="1:8" s="302" customFormat="1" ht="24">
      <c r="A42" s="293">
        <v>1020</v>
      </c>
      <c r="B42" s="294" t="s">
        <v>1058</v>
      </c>
      <c r="C42" s="300" t="s">
        <v>1059</v>
      </c>
      <c r="D42" s="301">
        <f>D43+D51</f>
        <v>1529</v>
      </c>
      <c r="E42" s="301">
        <f>E43+E51</f>
        <v>29404</v>
      </c>
      <c r="F42" s="301">
        <f>F43+F51</f>
        <v>27846</v>
      </c>
      <c r="G42" s="301">
        <f t="shared" si="0"/>
        <v>1558</v>
      </c>
      <c r="H42" s="308"/>
    </row>
    <row r="43" spans="1:7" s="302" customFormat="1" ht="17.25" customHeight="1">
      <c r="A43" s="293">
        <v>1021</v>
      </c>
      <c r="B43" s="294" t="s">
        <v>1060</v>
      </c>
      <c r="C43" s="300" t="s">
        <v>1061</v>
      </c>
      <c r="D43" s="301">
        <f>SUM(D44:D50)</f>
        <v>209</v>
      </c>
      <c r="E43" s="301">
        <f>SUM(E44:E50)</f>
        <v>9745</v>
      </c>
      <c r="F43" s="301">
        <f>SUM(F44:F50)</f>
        <v>9568</v>
      </c>
      <c r="G43" s="301">
        <f t="shared" si="0"/>
        <v>177</v>
      </c>
    </row>
    <row r="44" spans="1:7" ht="17.25" customHeight="1">
      <c r="A44" s="303">
        <v>1022</v>
      </c>
      <c r="B44" s="304" t="s">
        <v>1062</v>
      </c>
      <c r="C44" s="305" t="s">
        <v>334</v>
      </c>
      <c r="D44" s="306"/>
      <c r="E44" s="306"/>
      <c r="F44" s="306"/>
      <c r="G44" s="301">
        <f t="shared" si="0"/>
        <v>0</v>
      </c>
    </row>
    <row r="45" spans="1:7" ht="36">
      <c r="A45" s="566" t="s">
        <v>533</v>
      </c>
      <c r="B45" s="567" t="s">
        <v>534</v>
      </c>
      <c r="C45" s="566" t="s">
        <v>535</v>
      </c>
      <c r="D45" s="295" t="s">
        <v>1012</v>
      </c>
      <c r="E45" s="566" t="s">
        <v>1013</v>
      </c>
      <c r="F45" s="566"/>
      <c r="G45" s="566"/>
    </row>
    <row r="46" spans="1:7" ht="12.75">
      <c r="A46" s="566"/>
      <c r="B46" s="567"/>
      <c r="C46" s="566"/>
      <c r="D46" s="568" t="s">
        <v>1014</v>
      </c>
      <c r="E46" s="566" t="s">
        <v>1015</v>
      </c>
      <c r="F46" s="566" t="s">
        <v>1016</v>
      </c>
      <c r="G46" s="570" t="s">
        <v>1063</v>
      </c>
    </row>
    <row r="47" spans="1:7" ht="12.75">
      <c r="A47" s="566"/>
      <c r="B47" s="567"/>
      <c r="C47" s="566"/>
      <c r="D47" s="569"/>
      <c r="E47" s="566"/>
      <c r="F47" s="566"/>
      <c r="G47" s="569"/>
    </row>
    <row r="48" spans="1:7" s="309" customFormat="1" ht="12.75">
      <c r="A48" s="294">
        <v>1</v>
      </c>
      <c r="B48" s="294">
        <v>2</v>
      </c>
      <c r="C48" s="294">
        <v>3</v>
      </c>
      <c r="D48" s="294" t="s">
        <v>419</v>
      </c>
      <c r="E48" s="294" t="s">
        <v>420</v>
      </c>
      <c r="F48" s="294" t="s">
        <v>421</v>
      </c>
      <c r="G48" s="294" t="s">
        <v>422</v>
      </c>
    </row>
    <row r="49" spans="1:7" ht="15" customHeight="1">
      <c r="A49" s="303">
        <v>1023</v>
      </c>
      <c r="B49" s="304" t="s">
        <v>1064</v>
      </c>
      <c r="C49" s="305" t="s">
        <v>1065</v>
      </c>
      <c r="D49" s="306"/>
      <c r="E49" s="306"/>
      <c r="F49" s="306"/>
      <c r="G49" s="301">
        <f t="shared" si="0"/>
        <v>0</v>
      </c>
    </row>
    <row r="50" spans="1:7" ht="15" customHeight="1">
      <c r="A50" s="303">
        <v>1024</v>
      </c>
      <c r="B50" s="304" t="s">
        <v>1066</v>
      </c>
      <c r="C50" s="305" t="s">
        <v>1067</v>
      </c>
      <c r="D50" s="306">
        <v>209</v>
      </c>
      <c r="E50" s="306">
        <v>9745</v>
      </c>
      <c r="F50" s="306">
        <v>9568</v>
      </c>
      <c r="G50" s="301">
        <f t="shared" si="0"/>
        <v>177</v>
      </c>
    </row>
    <row r="51" spans="1:7" s="302" customFormat="1" ht="36">
      <c r="A51" s="293">
        <v>1025</v>
      </c>
      <c r="B51" s="294" t="s">
        <v>1068</v>
      </c>
      <c r="C51" s="300" t="s">
        <v>1069</v>
      </c>
      <c r="D51" s="301">
        <f>D52+D53</f>
        <v>1320</v>
      </c>
      <c r="E51" s="301">
        <f>E52+E53</f>
        <v>19659</v>
      </c>
      <c r="F51" s="301">
        <f>F52+F53</f>
        <v>18278</v>
      </c>
      <c r="G51" s="301">
        <f t="shared" si="0"/>
        <v>1381</v>
      </c>
    </row>
    <row r="52" spans="1:7" ht="15" customHeight="1">
      <c r="A52" s="303">
        <v>1026</v>
      </c>
      <c r="B52" s="304" t="s">
        <v>1070</v>
      </c>
      <c r="C52" s="305" t="s">
        <v>1071</v>
      </c>
      <c r="D52" s="306">
        <v>311</v>
      </c>
      <c r="E52" s="306">
        <v>3864</v>
      </c>
      <c r="F52" s="306">
        <v>3414</v>
      </c>
      <c r="G52" s="301">
        <f t="shared" si="0"/>
        <v>450</v>
      </c>
    </row>
    <row r="53" spans="1:7" ht="15" customHeight="1">
      <c r="A53" s="303">
        <v>1027</v>
      </c>
      <c r="B53" s="304" t="s">
        <v>1072</v>
      </c>
      <c r="C53" s="305" t="s">
        <v>1073</v>
      </c>
      <c r="D53" s="306">
        <v>1009</v>
      </c>
      <c r="E53" s="306">
        <v>15795</v>
      </c>
      <c r="F53" s="306">
        <v>14864</v>
      </c>
      <c r="G53" s="301">
        <f t="shared" si="0"/>
        <v>931</v>
      </c>
    </row>
    <row r="54" spans="1:7" s="302" customFormat="1" ht="24">
      <c r="A54" s="293">
        <v>1028</v>
      </c>
      <c r="B54" s="294">
        <v>100000</v>
      </c>
      <c r="C54" s="300" t="s">
        <v>1074</v>
      </c>
      <c r="D54" s="301">
        <f>D55+D75+D97</f>
        <v>19897</v>
      </c>
      <c r="E54" s="301">
        <f>E55+E75+E97</f>
        <v>281329</v>
      </c>
      <c r="F54" s="301">
        <f>F55+F75+F97</f>
        <v>267553</v>
      </c>
      <c r="G54" s="301">
        <f t="shared" si="0"/>
        <v>13776</v>
      </c>
    </row>
    <row r="55" spans="1:7" s="302" customFormat="1" ht="24">
      <c r="A55" s="293">
        <v>1029</v>
      </c>
      <c r="B55" s="294">
        <v>110000</v>
      </c>
      <c r="C55" s="300" t="s">
        <v>1075</v>
      </c>
      <c r="D55" s="301">
        <f>D56+D66</f>
        <v>0</v>
      </c>
      <c r="E55" s="301">
        <f>E56+E66</f>
        <v>0</v>
      </c>
      <c r="F55" s="301">
        <f>F56+F66</f>
        <v>0</v>
      </c>
      <c r="G55" s="301">
        <f t="shared" si="0"/>
        <v>0</v>
      </c>
    </row>
    <row r="56" spans="1:7" s="302" customFormat="1" ht="36">
      <c r="A56" s="293">
        <v>1030</v>
      </c>
      <c r="B56" s="294">
        <v>111000</v>
      </c>
      <c r="C56" s="300" t="s">
        <v>1076</v>
      </c>
      <c r="D56" s="301">
        <f>SUM(D57:D65)</f>
        <v>0</v>
      </c>
      <c r="E56" s="301">
        <f>SUM(E57:E65)</f>
        <v>0</v>
      </c>
      <c r="F56" s="301">
        <f>SUM(F57:F65)</f>
        <v>0</v>
      </c>
      <c r="G56" s="301">
        <f t="shared" si="0"/>
        <v>0</v>
      </c>
    </row>
    <row r="57" spans="1:7" ht="24">
      <c r="A57" s="303">
        <v>1031</v>
      </c>
      <c r="B57" s="304">
        <v>111100</v>
      </c>
      <c r="C57" s="305" t="s">
        <v>1077</v>
      </c>
      <c r="D57" s="306"/>
      <c r="E57" s="306"/>
      <c r="F57" s="306"/>
      <c r="G57" s="301">
        <f t="shared" si="0"/>
        <v>0</v>
      </c>
    </row>
    <row r="58" spans="1:7" ht="17.25" customHeight="1">
      <c r="A58" s="303">
        <v>1032</v>
      </c>
      <c r="B58" s="304">
        <v>111200</v>
      </c>
      <c r="C58" s="305" t="s">
        <v>335</v>
      </c>
      <c r="D58" s="306"/>
      <c r="E58" s="306"/>
      <c r="F58" s="306"/>
      <c r="G58" s="301">
        <f t="shared" si="0"/>
        <v>0</v>
      </c>
    </row>
    <row r="59" spans="1:7" ht="24">
      <c r="A59" s="303">
        <v>1033</v>
      </c>
      <c r="B59" s="304">
        <v>111300</v>
      </c>
      <c r="C59" s="305" t="s">
        <v>487</v>
      </c>
      <c r="D59" s="306"/>
      <c r="E59" s="306"/>
      <c r="F59" s="306"/>
      <c r="G59" s="301">
        <f t="shared" si="0"/>
        <v>0</v>
      </c>
    </row>
    <row r="60" spans="1:7" ht="17.25" customHeight="1">
      <c r="A60" s="303">
        <v>1034</v>
      </c>
      <c r="B60" s="304">
        <v>111400</v>
      </c>
      <c r="C60" s="305" t="s">
        <v>150</v>
      </c>
      <c r="D60" s="306"/>
      <c r="E60" s="306"/>
      <c r="F60" s="306"/>
      <c r="G60" s="301">
        <f t="shared" si="0"/>
        <v>0</v>
      </c>
    </row>
    <row r="61" spans="1:7" ht="24">
      <c r="A61" s="303">
        <v>1035</v>
      </c>
      <c r="B61" s="304">
        <v>111500</v>
      </c>
      <c r="C61" s="305" t="s">
        <v>1078</v>
      </c>
      <c r="D61" s="306"/>
      <c r="E61" s="306"/>
      <c r="F61" s="306"/>
      <c r="G61" s="301">
        <f t="shared" si="0"/>
        <v>0</v>
      </c>
    </row>
    <row r="62" spans="1:7" ht="24">
      <c r="A62" s="303">
        <v>1036</v>
      </c>
      <c r="B62" s="304">
        <v>111600</v>
      </c>
      <c r="C62" s="305" t="s">
        <v>488</v>
      </c>
      <c r="D62" s="306"/>
      <c r="E62" s="306"/>
      <c r="F62" s="306"/>
      <c r="G62" s="301">
        <f t="shared" si="0"/>
        <v>0</v>
      </c>
    </row>
    <row r="63" spans="1:7" ht="24">
      <c r="A63" s="303">
        <v>1037</v>
      </c>
      <c r="B63" s="304">
        <v>111700</v>
      </c>
      <c r="C63" s="305" t="s">
        <v>1079</v>
      </c>
      <c r="D63" s="306"/>
      <c r="E63" s="306"/>
      <c r="F63" s="306"/>
      <c r="G63" s="301">
        <f t="shared" si="0"/>
        <v>0</v>
      </c>
    </row>
    <row r="64" spans="1:7" ht="24">
      <c r="A64" s="303">
        <v>1038</v>
      </c>
      <c r="B64" s="304">
        <v>111800</v>
      </c>
      <c r="C64" s="305" t="s">
        <v>489</v>
      </c>
      <c r="D64" s="306"/>
      <c r="E64" s="306"/>
      <c r="F64" s="306"/>
      <c r="G64" s="301">
        <f t="shared" si="0"/>
        <v>0</v>
      </c>
    </row>
    <row r="65" spans="1:7" ht="17.25" customHeight="1">
      <c r="A65" s="303">
        <v>1039</v>
      </c>
      <c r="B65" s="304">
        <v>111900</v>
      </c>
      <c r="C65" s="305" t="s">
        <v>1080</v>
      </c>
      <c r="D65" s="306"/>
      <c r="E65" s="306"/>
      <c r="F65" s="306"/>
      <c r="G65" s="301">
        <f t="shared" si="0"/>
        <v>0</v>
      </c>
    </row>
    <row r="66" spans="1:7" s="302" customFormat="1" ht="27.75" customHeight="1">
      <c r="A66" s="293">
        <v>1040</v>
      </c>
      <c r="B66" s="294">
        <v>112000</v>
      </c>
      <c r="C66" s="300" t="s">
        <v>1081</v>
      </c>
      <c r="D66" s="301">
        <f>SUM(D67:D74)</f>
        <v>0</v>
      </c>
      <c r="E66" s="301">
        <f>SUM(E67:E74)</f>
        <v>0</v>
      </c>
      <c r="F66" s="301">
        <f>SUM(F67:F74)</f>
        <v>0</v>
      </c>
      <c r="G66" s="301">
        <f t="shared" si="0"/>
        <v>0</v>
      </c>
    </row>
    <row r="67" spans="1:7" ht="24">
      <c r="A67" s="303">
        <v>1041</v>
      </c>
      <c r="B67" s="304">
        <v>112100</v>
      </c>
      <c r="C67" s="305" t="s">
        <v>1082</v>
      </c>
      <c r="D67" s="306"/>
      <c r="E67" s="306"/>
      <c r="F67" s="306"/>
      <c r="G67" s="301">
        <f t="shared" si="0"/>
        <v>0</v>
      </c>
    </row>
    <row r="68" spans="1:7" ht="15" customHeight="1">
      <c r="A68" s="303">
        <v>1042</v>
      </c>
      <c r="B68" s="304">
        <v>112200</v>
      </c>
      <c r="C68" s="305" t="s">
        <v>644</v>
      </c>
      <c r="D68" s="306"/>
      <c r="E68" s="306"/>
      <c r="F68" s="306"/>
      <c r="G68" s="301">
        <f t="shared" si="0"/>
        <v>0</v>
      </c>
    </row>
    <row r="69" spans="1:7" ht="15" customHeight="1">
      <c r="A69" s="303">
        <v>1043</v>
      </c>
      <c r="B69" s="304">
        <v>112300</v>
      </c>
      <c r="C69" s="305" t="s">
        <v>645</v>
      </c>
      <c r="D69" s="306"/>
      <c r="E69" s="306"/>
      <c r="F69" s="306"/>
      <c r="G69" s="301">
        <f t="shared" si="0"/>
        <v>0</v>
      </c>
    </row>
    <row r="70" spans="1:7" ht="15" customHeight="1">
      <c r="A70" s="303">
        <v>1044</v>
      </c>
      <c r="B70" s="304">
        <v>112400</v>
      </c>
      <c r="C70" s="305" t="s">
        <v>646</v>
      </c>
      <c r="D70" s="306"/>
      <c r="E70" s="306"/>
      <c r="F70" s="306"/>
      <c r="G70" s="301">
        <f t="shared" si="0"/>
        <v>0</v>
      </c>
    </row>
    <row r="71" spans="1:7" ht="24">
      <c r="A71" s="303">
        <v>1045</v>
      </c>
      <c r="B71" s="304">
        <v>112500</v>
      </c>
      <c r="C71" s="305" t="s">
        <v>647</v>
      </c>
      <c r="D71" s="306"/>
      <c r="E71" s="306"/>
      <c r="F71" s="306"/>
      <c r="G71" s="301">
        <f t="shared" si="0"/>
        <v>0</v>
      </c>
    </row>
    <row r="72" spans="1:7" ht="24">
      <c r="A72" s="303">
        <v>1046</v>
      </c>
      <c r="B72" s="304">
        <v>112600</v>
      </c>
      <c r="C72" s="305" t="s">
        <v>352</v>
      </c>
      <c r="D72" s="306"/>
      <c r="E72" s="306"/>
      <c r="F72" s="306"/>
      <c r="G72" s="301">
        <f t="shared" si="0"/>
        <v>0</v>
      </c>
    </row>
    <row r="73" spans="1:7" ht="15" customHeight="1">
      <c r="A73" s="303">
        <v>1047</v>
      </c>
      <c r="B73" s="304">
        <v>112700</v>
      </c>
      <c r="C73" s="305" t="s">
        <v>1083</v>
      </c>
      <c r="D73" s="306"/>
      <c r="E73" s="306"/>
      <c r="F73" s="306"/>
      <c r="G73" s="301">
        <f t="shared" si="0"/>
        <v>0</v>
      </c>
    </row>
    <row r="74" spans="1:7" ht="15" customHeight="1">
      <c r="A74" s="303">
        <v>1048</v>
      </c>
      <c r="B74" s="304" t="s">
        <v>1084</v>
      </c>
      <c r="C74" s="305" t="s">
        <v>1085</v>
      </c>
      <c r="D74" s="306"/>
      <c r="E74" s="306"/>
      <c r="F74" s="306"/>
      <c r="G74" s="301">
        <f t="shared" si="0"/>
        <v>0</v>
      </c>
    </row>
    <row r="75" spans="1:7" s="302" customFormat="1" ht="42">
      <c r="A75" s="293">
        <v>1049</v>
      </c>
      <c r="B75" s="294">
        <v>120000</v>
      </c>
      <c r="C75" s="310" t="s">
        <v>1086</v>
      </c>
      <c r="D75" s="301">
        <f>D76+D86+D92</f>
        <v>18375</v>
      </c>
      <c r="E75" s="301">
        <f>E76+E86+E92</f>
        <v>252830</v>
      </c>
      <c r="F75" s="301">
        <f>F76+F86+F92</f>
        <v>240139</v>
      </c>
      <c r="G75" s="301">
        <f t="shared" si="0"/>
        <v>12691</v>
      </c>
    </row>
    <row r="76" spans="1:7" s="302" customFormat="1" ht="31.5">
      <c r="A76" s="293">
        <v>1050</v>
      </c>
      <c r="B76" s="294">
        <v>121000</v>
      </c>
      <c r="C76" s="310" t="s">
        <v>1087</v>
      </c>
      <c r="D76" s="301">
        <f>D77+D78+D79+D80+D81+D82+D83+D84+D85</f>
        <v>15444</v>
      </c>
      <c r="E76" s="301">
        <f>E77+E78+E79+E80+E81+E82+E83+E84+E85</f>
        <v>212295</v>
      </c>
      <c r="F76" s="301">
        <f>F77+F78+F79+F80+F81+F82+F83+F84+F85</f>
        <v>203851</v>
      </c>
      <c r="G76" s="301">
        <f t="shared" si="0"/>
        <v>8444</v>
      </c>
    </row>
    <row r="77" spans="1:7" ht="15" customHeight="1">
      <c r="A77" s="303">
        <v>1051</v>
      </c>
      <c r="B77" s="304">
        <v>121100</v>
      </c>
      <c r="C77" s="305" t="s">
        <v>1088</v>
      </c>
      <c r="D77" s="306">
        <v>14574</v>
      </c>
      <c r="E77" s="306">
        <v>153137</v>
      </c>
      <c r="F77" s="306">
        <v>145376</v>
      </c>
      <c r="G77" s="301">
        <f t="shared" si="0"/>
        <v>7761</v>
      </c>
    </row>
    <row r="78" spans="1:7" ht="15" customHeight="1">
      <c r="A78" s="303">
        <v>1052</v>
      </c>
      <c r="B78" s="304">
        <v>121200</v>
      </c>
      <c r="C78" s="305" t="s">
        <v>1089</v>
      </c>
      <c r="D78" s="306"/>
      <c r="E78" s="306"/>
      <c r="F78" s="306"/>
      <c r="G78" s="301">
        <f t="shared" si="0"/>
        <v>0</v>
      </c>
    </row>
    <row r="79" spans="1:7" ht="15" customHeight="1">
      <c r="A79" s="303">
        <v>1053</v>
      </c>
      <c r="B79" s="304">
        <v>121300</v>
      </c>
      <c r="C79" s="305" t="s">
        <v>1090</v>
      </c>
      <c r="D79" s="306"/>
      <c r="E79" s="306">
        <v>54921</v>
      </c>
      <c r="F79" s="306">
        <v>54765</v>
      </c>
      <c r="G79" s="301">
        <f t="shared" si="0"/>
        <v>156</v>
      </c>
    </row>
    <row r="80" spans="1:7" ht="15" customHeight="1">
      <c r="A80" s="303">
        <v>1054</v>
      </c>
      <c r="B80" s="304">
        <v>121400</v>
      </c>
      <c r="C80" s="305" t="s">
        <v>1091</v>
      </c>
      <c r="D80" s="306"/>
      <c r="E80" s="306"/>
      <c r="F80" s="306"/>
      <c r="G80" s="301">
        <f t="shared" si="0"/>
        <v>0</v>
      </c>
    </row>
    <row r="81" spans="1:7" ht="15" customHeight="1">
      <c r="A81" s="303">
        <v>1055</v>
      </c>
      <c r="B81" s="304">
        <v>121500</v>
      </c>
      <c r="C81" s="305" t="s">
        <v>1092</v>
      </c>
      <c r="D81" s="306"/>
      <c r="E81" s="306"/>
      <c r="F81" s="306"/>
      <c r="G81" s="301">
        <f t="shared" si="0"/>
        <v>0</v>
      </c>
    </row>
    <row r="82" spans="1:7" ht="15" customHeight="1">
      <c r="A82" s="303">
        <v>1056</v>
      </c>
      <c r="B82" s="304">
        <v>121600</v>
      </c>
      <c r="C82" s="305" t="s">
        <v>1093</v>
      </c>
      <c r="D82" s="306"/>
      <c r="E82" s="306"/>
      <c r="F82" s="306"/>
      <c r="G82" s="301">
        <f t="shared" si="0"/>
        <v>0</v>
      </c>
    </row>
    <row r="83" spans="1:7" ht="15" customHeight="1">
      <c r="A83" s="303">
        <v>1057</v>
      </c>
      <c r="B83" s="304">
        <v>121700</v>
      </c>
      <c r="C83" s="305" t="s">
        <v>1094</v>
      </c>
      <c r="D83" s="306"/>
      <c r="E83" s="306"/>
      <c r="F83" s="306"/>
      <c r="G83" s="301">
        <f t="shared" si="0"/>
        <v>0</v>
      </c>
    </row>
    <row r="84" spans="1:7" ht="15" customHeight="1">
      <c r="A84" s="303">
        <v>1058</v>
      </c>
      <c r="B84" s="304">
        <v>121800</v>
      </c>
      <c r="C84" s="305" t="s">
        <v>1095</v>
      </c>
      <c r="D84" s="306"/>
      <c r="E84" s="306"/>
      <c r="F84" s="306"/>
      <c r="G84" s="301">
        <f t="shared" si="0"/>
        <v>0</v>
      </c>
    </row>
    <row r="85" spans="1:7" ht="15" customHeight="1">
      <c r="A85" s="303">
        <v>1059</v>
      </c>
      <c r="B85" s="304">
        <v>121900</v>
      </c>
      <c r="C85" s="305" t="s">
        <v>1096</v>
      </c>
      <c r="D85" s="306">
        <v>870</v>
      </c>
      <c r="E85" s="306">
        <v>4237</v>
      </c>
      <c r="F85" s="306">
        <v>3710</v>
      </c>
      <c r="G85" s="301">
        <f t="shared" si="0"/>
        <v>527</v>
      </c>
    </row>
    <row r="86" spans="1:7" s="302" customFormat="1" ht="24">
      <c r="A86" s="293">
        <v>1060</v>
      </c>
      <c r="B86" s="294">
        <v>122000</v>
      </c>
      <c r="C86" s="300" t="s">
        <v>1097</v>
      </c>
      <c r="D86" s="301">
        <f>D91</f>
        <v>2692</v>
      </c>
      <c r="E86" s="301">
        <f>E91</f>
        <v>40288</v>
      </c>
      <c r="F86" s="301">
        <f>F91</f>
        <v>36049</v>
      </c>
      <c r="G86" s="301">
        <f t="shared" si="0"/>
        <v>4239</v>
      </c>
    </row>
    <row r="87" spans="1:7" ht="36">
      <c r="A87" s="566" t="s">
        <v>533</v>
      </c>
      <c r="B87" s="567" t="s">
        <v>534</v>
      </c>
      <c r="C87" s="566" t="s">
        <v>535</v>
      </c>
      <c r="D87" s="295" t="s">
        <v>1012</v>
      </c>
      <c r="E87" s="566" t="s">
        <v>1013</v>
      </c>
      <c r="F87" s="566"/>
      <c r="G87" s="566"/>
    </row>
    <row r="88" spans="1:7" ht="12.75">
      <c r="A88" s="566"/>
      <c r="B88" s="567"/>
      <c r="C88" s="566"/>
      <c r="D88" s="568" t="s">
        <v>1014</v>
      </c>
      <c r="E88" s="566" t="s">
        <v>1015</v>
      </c>
      <c r="F88" s="566" t="s">
        <v>1016</v>
      </c>
      <c r="G88" s="570" t="s">
        <v>1098</v>
      </c>
    </row>
    <row r="89" spans="1:7" ht="12.75">
      <c r="A89" s="566"/>
      <c r="B89" s="567"/>
      <c r="C89" s="566"/>
      <c r="D89" s="569"/>
      <c r="E89" s="566"/>
      <c r="F89" s="566"/>
      <c r="G89" s="569"/>
    </row>
    <row r="90" spans="1:7" ht="12.75">
      <c r="A90" s="294">
        <v>1</v>
      </c>
      <c r="B90" s="294">
        <v>2</v>
      </c>
      <c r="C90" s="294">
        <v>3</v>
      </c>
      <c r="D90" s="294" t="s">
        <v>419</v>
      </c>
      <c r="E90" s="294" t="s">
        <v>420</v>
      </c>
      <c r="F90" s="294" t="s">
        <v>421</v>
      </c>
      <c r="G90" s="294" t="s">
        <v>422</v>
      </c>
    </row>
    <row r="91" spans="1:7" ht="24">
      <c r="A91" s="303">
        <v>1061</v>
      </c>
      <c r="B91" s="304">
        <v>122100</v>
      </c>
      <c r="C91" s="305" t="s">
        <v>1099</v>
      </c>
      <c r="D91" s="306">
        <v>2692</v>
      </c>
      <c r="E91" s="306">
        <v>40288</v>
      </c>
      <c r="F91" s="306">
        <v>36049</v>
      </c>
      <c r="G91" s="301">
        <f aca="true" t="shared" si="1" ref="G91:G103">E91-F91</f>
        <v>4239</v>
      </c>
    </row>
    <row r="92" spans="1:7" s="302" customFormat="1" ht="24">
      <c r="A92" s="293">
        <v>1062</v>
      </c>
      <c r="B92" s="294">
        <v>123000</v>
      </c>
      <c r="C92" s="300" t="s">
        <v>1100</v>
      </c>
      <c r="D92" s="301">
        <f>SUM(D93:D96)</f>
        <v>239</v>
      </c>
      <c r="E92" s="301">
        <f>SUM(E93:E96)</f>
        <v>247</v>
      </c>
      <c r="F92" s="301">
        <f>SUM(F93:F96)</f>
        <v>239</v>
      </c>
      <c r="G92" s="301">
        <f t="shared" si="1"/>
        <v>8</v>
      </c>
    </row>
    <row r="93" spans="1:7" ht="17.25" customHeight="1">
      <c r="A93" s="303">
        <v>1063</v>
      </c>
      <c r="B93" s="304">
        <v>123100</v>
      </c>
      <c r="C93" s="305" t="s">
        <v>1101</v>
      </c>
      <c r="D93" s="306"/>
      <c r="E93" s="306"/>
      <c r="F93" s="306"/>
      <c r="G93" s="301">
        <f t="shared" si="1"/>
        <v>0</v>
      </c>
    </row>
    <row r="94" spans="1:7" ht="17.25" customHeight="1">
      <c r="A94" s="303">
        <v>1064</v>
      </c>
      <c r="B94" s="304">
        <v>123200</v>
      </c>
      <c r="C94" s="305" t="s">
        <v>1102</v>
      </c>
      <c r="D94" s="306">
        <v>239</v>
      </c>
      <c r="E94" s="306">
        <v>247</v>
      </c>
      <c r="F94" s="306">
        <v>239</v>
      </c>
      <c r="G94" s="301">
        <f t="shared" si="1"/>
        <v>8</v>
      </c>
    </row>
    <row r="95" spans="1:7" ht="17.25" customHeight="1">
      <c r="A95" s="303">
        <v>1065</v>
      </c>
      <c r="B95" s="304">
        <v>123300</v>
      </c>
      <c r="C95" s="305" t="s">
        <v>1103</v>
      </c>
      <c r="D95" s="306"/>
      <c r="E95" s="306"/>
      <c r="F95" s="306"/>
      <c r="G95" s="301">
        <f t="shared" si="1"/>
        <v>0</v>
      </c>
    </row>
    <row r="96" spans="1:7" ht="17.25" customHeight="1">
      <c r="A96" s="303">
        <v>1066</v>
      </c>
      <c r="B96" s="304">
        <v>123900</v>
      </c>
      <c r="C96" s="305" t="s">
        <v>1104</v>
      </c>
      <c r="D96" s="306"/>
      <c r="E96" s="306"/>
      <c r="F96" s="306"/>
      <c r="G96" s="301">
        <f t="shared" si="1"/>
        <v>0</v>
      </c>
    </row>
    <row r="97" spans="1:7" s="302" customFormat="1" ht="24">
      <c r="A97" s="293">
        <v>1067</v>
      </c>
      <c r="B97" s="294">
        <v>130000</v>
      </c>
      <c r="C97" s="300" t="s">
        <v>1105</v>
      </c>
      <c r="D97" s="301">
        <f>D98</f>
        <v>1522</v>
      </c>
      <c r="E97" s="301">
        <f>E98</f>
        <v>28499</v>
      </c>
      <c r="F97" s="301">
        <f>F98</f>
        <v>27414</v>
      </c>
      <c r="G97" s="301">
        <f t="shared" si="1"/>
        <v>1085</v>
      </c>
    </row>
    <row r="98" spans="1:7" s="302" customFormat="1" ht="36">
      <c r="A98" s="293">
        <v>1068</v>
      </c>
      <c r="B98" s="294">
        <v>131000</v>
      </c>
      <c r="C98" s="300" t="s">
        <v>1106</v>
      </c>
      <c r="D98" s="301">
        <f>SUM(D99:D101)</f>
        <v>1522</v>
      </c>
      <c r="E98" s="301">
        <f>SUM(E99:E101)</f>
        <v>28499</v>
      </c>
      <c r="F98" s="301">
        <f>SUM(F99:F101)</f>
        <v>27414</v>
      </c>
      <c r="G98" s="301">
        <f t="shared" si="1"/>
        <v>1085</v>
      </c>
    </row>
    <row r="99" spans="1:7" ht="17.25" customHeight="1">
      <c r="A99" s="303">
        <v>1069</v>
      </c>
      <c r="B99" s="304">
        <v>131100</v>
      </c>
      <c r="C99" s="305" t="s">
        <v>1107</v>
      </c>
      <c r="D99" s="306"/>
      <c r="E99" s="306"/>
      <c r="F99" s="306"/>
      <c r="G99" s="301">
        <f t="shared" si="1"/>
        <v>0</v>
      </c>
    </row>
    <row r="100" spans="1:7" ht="17.25" customHeight="1">
      <c r="A100" s="303">
        <v>1070</v>
      </c>
      <c r="B100" s="304">
        <v>131200</v>
      </c>
      <c r="C100" s="305" t="s">
        <v>1108</v>
      </c>
      <c r="D100" s="306">
        <v>424</v>
      </c>
      <c r="E100" s="306">
        <v>27872</v>
      </c>
      <c r="F100" s="306">
        <v>27334</v>
      </c>
      <c r="G100" s="301">
        <f t="shared" si="1"/>
        <v>538</v>
      </c>
    </row>
    <row r="101" spans="1:7" ht="17.25" customHeight="1">
      <c r="A101" s="303">
        <v>1071</v>
      </c>
      <c r="B101" s="304">
        <v>131300</v>
      </c>
      <c r="C101" s="305" t="s">
        <v>1109</v>
      </c>
      <c r="D101" s="306">
        <v>1098</v>
      </c>
      <c r="E101" s="306">
        <v>627</v>
      </c>
      <c r="F101" s="306">
        <v>80</v>
      </c>
      <c r="G101" s="301">
        <f t="shared" si="1"/>
        <v>547</v>
      </c>
    </row>
    <row r="102" spans="1:7" s="302" customFormat="1" ht="17.25" customHeight="1">
      <c r="A102" s="293">
        <v>1072</v>
      </c>
      <c r="B102" s="294"/>
      <c r="C102" s="300" t="s">
        <v>1110</v>
      </c>
      <c r="D102" s="301">
        <f>D23+D54</f>
        <v>102781</v>
      </c>
      <c r="E102" s="301">
        <f>E23+E54</f>
        <v>555192</v>
      </c>
      <c r="F102" s="301">
        <f>F23+F54</f>
        <v>460443</v>
      </c>
      <c r="G102" s="301">
        <f t="shared" si="1"/>
        <v>94749</v>
      </c>
    </row>
    <row r="103" spans="1:7" ht="17.25" customHeight="1">
      <c r="A103" s="293">
        <v>1073</v>
      </c>
      <c r="B103" s="294" t="s">
        <v>1111</v>
      </c>
      <c r="C103" s="311" t="s">
        <v>1112</v>
      </c>
      <c r="D103" s="306">
        <v>1962</v>
      </c>
      <c r="E103" s="306">
        <v>1826</v>
      </c>
      <c r="F103" s="306"/>
      <c r="G103" s="301">
        <f t="shared" si="1"/>
        <v>1826</v>
      </c>
    </row>
    <row r="104" spans="1:7" ht="12.75">
      <c r="A104" s="571" t="s">
        <v>533</v>
      </c>
      <c r="B104" s="572" t="s">
        <v>534</v>
      </c>
      <c r="C104" s="573" t="s">
        <v>535</v>
      </c>
      <c r="D104" s="573"/>
      <c r="E104" s="573"/>
      <c r="F104" s="573" t="s">
        <v>1113</v>
      </c>
      <c r="G104" s="573"/>
    </row>
    <row r="105" spans="1:7" ht="24">
      <c r="A105" s="571"/>
      <c r="B105" s="572"/>
      <c r="C105" s="573"/>
      <c r="D105" s="573"/>
      <c r="E105" s="573"/>
      <c r="F105" s="314" t="s">
        <v>1114</v>
      </c>
      <c r="G105" s="314" t="s">
        <v>1115</v>
      </c>
    </row>
    <row r="106" spans="1:7" s="309" customFormat="1" ht="12.75">
      <c r="A106" s="313">
        <v>1</v>
      </c>
      <c r="B106" s="313">
        <v>2</v>
      </c>
      <c r="C106" s="574">
        <v>3</v>
      </c>
      <c r="D106" s="574"/>
      <c r="E106" s="574"/>
      <c r="F106" s="315" t="s">
        <v>419</v>
      </c>
      <c r="G106" s="315" t="s">
        <v>420</v>
      </c>
    </row>
    <row r="107" spans="1:7" ht="21.75" customHeight="1">
      <c r="A107" s="312"/>
      <c r="B107" s="313"/>
      <c r="C107" s="575" t="s">
        <v>1116</v>
      </c>
      <c r="D107" s="576"/>
      <c r="E107" s="577"/>
      <c r="F107" s="301"/>
      <c r="G107" s="301"/>
    </row>
    <row r="108" spans="1:7" s="302" customFormat="1" ht="21.75" customHeight="1">
      <c r="A108" s="293">
        <v>1074</v>
      </c>
      <c r="B108" s="294">
        <v>200000</v>
      </c>
      <c r="C108" s="578" t="s">
        <v>1117</v>
      </c>
      <c r="D108" s="578"/>
      <c r="E108" s="578"/>
      <c r="F108" s="301">
        <f>F109+F133+F155+F213+F241+F255</f>
        <v>4862</v>
      </c>
      <c r="G108" s="301">
        <f>G109+G133+G155+G213+G241+G255</f>
        <v>5900</v>
      </c>
    </row>
    <row r="109" spans="1:7" s="302" customFormat="1" ht="21.75" customHeight="1">
      <c r="A109" s="293">
        <v>1075</v>
      </c>
      <c r="B109" s="294">
        <v>210000</v>
      </c>
      <c r="C109" s="579" t="s">
        <v>1118</v>
      </c>
      <c r="D109" s="579"/>
      <c r="E109" s="579"/>
      <c r="F109" s="301">
        <f>F110+F120+F127+F129+F131</f>
        <v>0</v>
      </c>
      <c r="G109" s="301">
        <f>G110+G120+G127+G129+G131</f>
        <v>0</v>
      </c>
    </row>
    <row r="110" spans="1:7" s="302" customFormat="1" ht="21.75" customHeight="1">
      <c r="A110" s="293">
        <v>1076</v>
      </c>
      <c r="B110" s="294">
        <v>211000</v>
      </c>
      <c r="C110" s="578" t="s">
        <v>1119</v>
      </c>
      <c r="D110" s="578"/>
      <c r="E110" s="578"/>
      <c r="F110" s="301">
        <f>SUM(F111:F119)</f>
        <v>0</v>
      </c>
      <c r="G110" s="301">
        <f>SUM(G111:G119)</f>
        <v>0</v>
      </c>
    </row>
    <row r="111" spans="1:7" ht="21.75" customHeight="1">
      <c r="A111" s="303">
        <v>1077</v>
      </c>
      <c r="B111" s="304">
        <v>211100</v>
      </c>
      <c r="C111" s="580" t="s">
        <v>1120</v>
      </c>
      <c r="D111" s="580"/>
      <c r="E111" s="580"/>
      <c r="F111" s="306"/>
      <c r="G111" s="306"/>
    </row>
    <row r="112" spans="1:7" ht="21.75" customHeight="1">
      <c r="A112" s="303">
        <v>1078</v>
      </c>
      <c r="B112" s="304">
        <v>211200</v>
      </c>
      <c r="C112" s="580" t="s">
        <v>1121</v>
      </c>
      <c r="D112" s="580"/>
      <c r="E112" s="580"/>
      <c r="F112" s="306"/>
      <c r="G112" s="306"/>
    </row>
    <row r="113" spans="1:8" s="317" customFormat="1" ht="24" customHeight="1">
      <c r="A113" s="303">
        <v>1079</v>
      </c>
      <c r="B113" s="304">
        <v>211300</v>
      </c>
      <c r="C113" s="580" t="s">
        <v>1122</v>
      </c>
      <c r="D113" s="580"/>
      <c r="E113" s="580"/>
      <c r="F113" s="306"/>
      <c r="G113" s="306"/>
      <c r="H113" s="278"/>
    </row>
    <row r="114" spans="1:7" ht="21.75" customHeight="1">
      <c r="A114" s="303">
        <v>1080</v>
      </c>
      <c r="B114" s="304">
        <v>211400</v>
      </c>
      <c r="C114" s="580" t="s">
        <v>1123</v>
      </c>
      <c r="D114" s="580"/>
      <c r="E114" s="580"/>
      <c r="F114" s="306"/>
      <c r="G114" s="306"/>
    </row>
    <row r="115" spans="1:7" ht="21.75" customHeight="1">
      <c r="A115" s="303">
        <v>1081</v>
      </c>
      <c r="B115" s="304">
        <v>211500</v>
      </c>
      <c r="C115" s="580" t="s">
        <v>1124</v>
      </c>
      <c r="D115" s="580"/>
      <c r="E115" s="580"/>
      <c r="F115" s="306"/>
      <c r="G115" s="306"/>
    </row>
    <row r="116" spans="1:7" ht="21.75" customHeight="1">
      <c r="A116" s="303">
        <v>1082</v>
      </c>
      <c r="B116" s="304">
        <v>211600</v>
      </c>
      <c r="C116" s="580" t="s">
        <v>1125</v>
      </c>
      <c r="D116" s="580"/>
      <c r="E116" s="580"/>
      <c r="F116" s="306"/>
      <c r="G116" s="306"/>
    </row>
    <row r="117" spans="1:7" ht="21.75" customHeight="1">
      <c r="A117" s="303">
        <v>1083</v>
      </c>
      <c r="B117" s="304" t="s">
        <v>1126</v>
      </c>
      <c r="C117" s="580" t="s">
        <v>1127</v>
      </c>
      <c r="D117" s="580"/>
      <c r="E117" s="580"/>
      <c r="F117" s="306"/>
      <c r="G117" s="306"/>
    </row>
    <row r="118" spans="1:7" ht="21.75" customHeight="1">
      <c r="A118" s="303">
        <v>1084</v>
      </c>
      <c r="B118" s="304">
        <v>211800</v>
      </c>
      <c r="C118" s="580" t="s">
        <v>1128</v>
      </c>
      <c r="D118" s="580"/>
      <c r="E118" s="580"/>
      <c r="F118" s="306"/>
      <c r="G118" s="306"/>
    </row>
    <row r="119" spans="1:7" ht="21.75" customHeight="1">
      <c r="A119" s="303">
        <v>1085</v>
      </c>
      <c r="B119" s="304" t="s">
        <v>1129</v>
      </c>
      <c r="C119" s="580" t="s">
        <v>1130</v>
      </c>
      <c r="D119" s="580"/>
      <c r="E119" s="580"/>
      <c r="F119" s="306"/>
      <c r="G119" s="306"/>
    </row>
    <row r="120" spans="1:7" s="302" customFormat="1" ht="21.75" customHeight="1">
      <c r="A120" s="293">
        <v>1086</v>
      </c>
      <c r="B120" s="294">
        <v>212000</v>
      </c>
      <c r="C120" s="581" t="s">
        <v>1131</v>
      </c>
      <c r="D120" s="581"/>
      <c r="E120" s="581"/>
      <c r="F120" s="301">
        <f>SUM(F121:F126)</f>
        <v>0</v>
      </c>
      <c r="G120" s="301">
        <f>SUM(G121:G126)</f>
        <v>0</v>
      </c>
    </row>
    <row r="121" spans="1:7" ht="24.75" customHeight="1">
      <c r="A121" s="303">
        <v>1087</v>
      </c>
      <c r="B121" s="304">
        <v>212100</v>
      </c>
      <c r="C121" s="580" t="s">
        <v>1132</v>
      </c>
      <c r="D121" s="580"/>
      <c r="E121" s="580"/>
      <c r="F121" s="306"/>
      <c r="G121" s="306"/>
    </row>
    <row r="122" spans="1:7" ht="21.75" customHeight="1">
      <c r="A122" s="303">
        <v>1088</v>
      </c>
      <c r="B122" s="304">
        <v>212200</v>
      </c>
      <c r="C122" s="580" t="s">
        <v>1133</v>
      </c>
      <c r="D122" s="580"/>
      <c r="E122" s="580"/>
      <c r="F122" s="306"/>
      <c r="G122" s="306"/>
    </row>
    <row r="123" spans="1:7" ht="21.75" customHeight="1">
      <c r="A123" s="303">
        <v>1089</v>
      </c>
      <c r="B123" s="304">
        <v>212300</v>
      </c>
      <c r="C123" s="580" t="s">
        <v>1134</v>
      </c>
      <c r="D123" s="580"/>
      <c r="E123" s="580"/>
      <c r="F123" s="306"/>
      <c r="G123" s="306"/>
    </row>
    <row r="124" spans="1:7" ht="21.75" customHeight="1">
      <c r="A124" s="303">
        <v>1090</v>
      </c>
      <c r="B124" s="304">
        <v>212400</v>
      </c>
      <c r="C124" s="580" t="s">
        <v>1135</v>
      </c>
      <c r="D124" s="580"/>
      <c r="E124" s="580"/>
      <c r="F124" s="306"/>
      <c r="G124" s="306"/>
    </row>
    <row r="125" spans="1:7" ht="21.75" customHeight="1">
      <c r="A125" s="303">
        <v>1091</v>
      </c>
      <c r="B125" s="304">
        <v>212500</v>
      </c>
      <c r="C125" s="580" t="s">
        <v>1136</v>
      </c>
      <c r="D125" s="580"/>
      <c r="E125" s="580"/>
      <c r="F125" s="306"/>
      <c r="G125" s="306"/>
    </row>
    <row r="126" spans="1:7" ht="21.75" customHeight="1">
      <c r="A126" s="303">
        <v>1092</v>
      </c>
      <c r="B126" s="304">
        <v>212600</v>
      </c>
      <c r="C126" s="580" t="s">
        <v>1137</v>
      </c>
      <c r="D126" s="580"/>
      <c r="E126" s="580"/>
      <c r="F126" s="306"/>
      <c r="G126" s="306"/>
    </row>
    <row r="127" spans="1:7" s="302" customFormat="1" ht="21.75" customHeight="1">
      <c r="A127" s="293">
        <v>1093</v>
      </c>
      <c r="B127" s="294">
        <v>213000</v>
      </c>
      <c r="C127" s="581" t="s">
        <v>1138</v>
      </c>
      <c r="D127" s="581"/>
      <c r="E127" s="581"/>
      <c r="F127" s="301">
        <f>F128</f>
        <v>0</v>
      </c>
      <c r="G127" s="301">
        <f>G128</f>
        <v>0</v>
      </c>
    </row>
    <row r="128" spans="1:7" ht="21.75" customHeight="1">
      <c r="A128" s="303">
        <v>1094</v>
      </c>
      <c r="B128" s="304">
        <v>213100</v>
      </c>
      <c r="C128" s="580" t="s">
        <v>1139</v>
      </c>
      <c r="D128" s="580"/>
      <c r="E128" s="580"/>
      <c r="F128" s="306"/>
      <c r="G128" s="306"/>
    </row>
    <row r="129" spans="1:7" ht="25.5" customHeight="1">
      <c r="A129" s="293">
        <v>1095</v>
      </c>
      <c r="B129" s="294">
        <v>214000</v>
      </c>
      <c r="C129" s="579" t="s">
        <v>1140</v>
      </c>
      <c r="D129" s="579"/>
      <c r="E129" s="579"/>
      <c r="F129" s="301">
        <f>F130</f>
        <v>0</v>
      </c>
      <c r="G129" s="301">
        <f>G130</f>
        <v>0</v>
      </c>
    </row>
    <row r="130" spans="1:7" ht="21.75" customHeight="1">
      <c r="A130" s="303">
        <v>1096</v>
      </c>
      <c r="B130" s="304">
        <v>214100</v>
      </c>
      <c r="C130" s="582" t="s">
        <v>1141</v>
      </c>
      <c r="D130" s="582"/>
      <c r="E130" s="582"/>
      <c r="F130" s="306"/>
      <c r="G130" s="306"/>
    </row>
    <row r="131" spans="1:7" ht="22.5" customHeight="1">
      <c r="A131" s="293">
        <v>1097</v>
      </c>
      <c r="B131" s="294">
        <v>215000</v>
      </c>
      <c r="C131" s="579" t="s">
        <v>1142</v>
      </c>
      <c r="D131" s="579"/>
      <c r="E131" s="579"/>
      <c r="F131" s="301">
        <f>F132</f>
        <v>0</v>
      </c>
      <c r="G131" s="301">
        <f>G132</f>
        <v>0</v>
      </c>
    </row>
    <row r="132" spans="1:7" ht="21.75" customHeight="1">
      <c r="A132" s="303">
        <v>1098</v>
      </c>
      <c r="B132" s="304">
        <v>215100</v>
      </c>
      <c r="C132" s="582" t="s">
        <v>1143</v>
      </c>
      <c r="D132" s="582"/>
      <c r="E132" s="582"/>
      <c r="F132" s="306"/>
      <c r="G132" s="306"/>
    </row>
    <row r="133" spans="1:7" s="302" customFormat="1" ht="21.75" customHeight="1">
      <c r="A133" s="293">
        <v>1099</v>
      </c>
      <c r="B133" s="294">
        <v>220000</v>
      </c>
      <c r="C133" s="581" t="s">
        <v>1144</v>
      </c>
      <c r="D133" s="581"/>
      <c r="E133" s="581"/>
      <c r="F133" s="301">
        <f>F134+F146+F153</f>
        <v>0</v>
      </c>
      <c r="G133" s="301">
        <f>G134+G146+G153</f>
        <v>0</v>
      </c>
    </row>
    <row r="134" spans="1:7" s="302" customFormat="1" ht="21.75" customHeight="1">
      <c r="A134" s="293">
        <v>1100</v>
      </c>
      <c r="B134" s="294">
        <v>221000</v>
      </c>
      <c r="C134" s="581" t="s">
        <v>1145</v>
      </c>
      <c r="D134" s="581" t="s">
        <v>1145</v>
      </c>
      <c r="E134" s="581" t="s">
        <v>1145</v>
      </c>
      <c r="F134" s="301">
        <f>SUM(F135:F142)</f>
        <v>0</v>
      </c>
      <c r="G134" s="301">
        <f>SUM(G135:G142)</f>
        <v>0</v>
      </c>
    </row>
    <row r="135" spans="1:7" ht="25.5" customHeight="1">
      <c r="A135" s="303">
        <v>1101</v>
      </c>
      <c r="B135" s="304">
        <v>221100</v>
      </c>
      <c r="C135" s="580" t="s">
        <v>1146</v>
      </c>
      <c r="D135" s="580" t="s">
        <v>1146</v>
      </c>
      <c r="E135" s="580" t="s">
        <v>1146</v>
      </c>
      <c r="F135" s="306"/>
      <c r="G135" s="306"/>
    </row>
    <row r="136" spans="1:7" ht="21.75" customHeight="1">
      <c r="A136" s="303">
        <v>1102</v>
      </c>
      <c r="B136" s="304">
        <v>221200</v>
      </c>
      <c r="C136" s="580" t="s">
        <v>1147</v>
      </c>
      <c r="D136" s="580" t="s">
        <v>1147</v>
      </c>
      <c r="E136" s="580" t="s">
        <v>1147</v>
      </c>
      <c r="F136" s="306"/>
      <c r="G136" s="306"/>
    </row>
    <row r="137" spans="1:7" ht="25.5" customHeight="1">
      <c r="A137" s="303">
        <v>1103</v>
      </c>
      <c r="B137" s="304">
        <v>221300</v>
      </c>
      <c r="C137" s="580" t="s">
        <v>1148</v>
      </c>
      <c r="D137" s="580" t="s">
        <v>1148</v>
      </c>
      <c r="E137" s="580" t="s">
        <v>1148</v>
      </c>
      <c r="F137" s="306"/>
      <c r="G137" s="306"/>
    </row>
    <row r="138" spans="1:7" ht="21.75" customHeight="1">
      <c r="A138" s="303">
        <v>1104</v>
      </c>
      <c r="B138" s="304">
        <v>221400</v>
      </c>
      <c r="C138" s="580" t="s">
        <v>1149</v>
      </c>
      <c r="D138" s="580" t="s">
        <v>1149</v>
      </c>
      <c r="E138" s="580" t="s">
        <v>1149</v>
      </c>
      <c r="F138" s="306"/>
      <c r="G138" s="306"/>
    </row>
    <row r="139" spans="1:7" ht="21.75" customHeight="1">
      <c r="A139" s="303">
        <v>1105</v>
      </c>
      <c r="B139" s="304">
        <v>221500</v>
      </c>
      <c r="C139" s="580" t="s">
        <v>1150</v>
      </c>
      <c r="D139" s="580" t="s">
        <v>1150</v>
      </c>
      <c r="E139" s="580" t="s">
        <v>1150</v>
      </c>
      <c r="F139" s="306"/>
      <c r="G139" s="306"/>
    </row>
    <row r="140" spans="1:7" ht="21.75" customHeight="1">
      <c r="A140" s="303">
        <v>1106</v>
      </c>
      <c r="B140" s="304">
        <v>221600</v>
      </c>
      <c r="C140" s="580" t="s">
        <v>1151</v>
      </c>
      <c r="D140" s="580" t="s">
        <v>1151</v>
      </c>
      <c r="E140" s="580" t="s">
        <v>1151</v>
      </c>
      <c r="F140" s="306"/>
      <c r="G140" s="306"/>
    </row>
    <row r="141" spans="1:7" ht="21.75" customHeight="1">
      <c r="A141" s="303">
        <v>1107</v>
      </c>
      <c r="B141" s="304">
        <v>221700</v>
      </c>
      <c r="C141" s="580" t="s">
        <v>1152</v>
      </c>
      <c r="D141" s="580" t="s">
        <v>1152</v>
      </c>
      <c r="E141" s="580" t="s">
        <v>1152</v>
      </c>
      <c r="F141" s="306"/>
      <c r="G141" s="306"/>
    </row>
    <row r="142" spans="1:7" ht="21.75" customHeight="1">
      <c r="A142" s="303">
        <v>1108</v>
      </c>
      <c r="B142" s="304">
        <v>221800</v>
      </c>
      <c r="C142" s="580" t="s">
        <v>1153</v>
      </c>
      <c r="D142" s="580" t="s">
        <v>1153</v>
      </c>
      <c r="E142" s="580" t="s">
        <v>1153</v>
      </c>
      <c r="F142" s="306"/>
      <c r="G142" s="306"/>
    </row>
    <row r="143" spans="1:7" ht="12.75">
      <c r="A143" s="566" t="s">
        <v>533</v>
      </c>
      <c r="B143" s="572" t="s">
        <v>534</v>
      </c>
      <c r="C143" s="583" t="s">
        <v>535</v>
      </c>
      <c r="D143" s="583"/>
      <c r="E143" s="583"/>
      <c r="F143" s="583" t="s">
        <v>1113</v>
      </c>
      <c r="G143" s="583"/>
    </row>
    <row r="144" spans="1:7" ht="24">
      <c r="A144" s="566"/>
      <c r="B144" s="572"/>
      <c r="C144" s="583"/>
      <c r="D144" s="583"/>
      <c r="E144" s="583"/>
      <c r="F144" s="319" t="s">
        <v>1114</v>
      </c>
      <c r="G144" s="319" t="s">
        <v>1115</v>
      </c>
    </row>
    <row r="145" spans="1:7" ht="12.75">
      <c r="A145" s="293">
        <v>1</v>
      </c>
      <c r="B145" s="294">
        <v>2</v>
      </c>
      <c r="C145" s="583">
        <v>3</v>
      </c>
      <c r="D145" s="583"/>
      <c r="E145" s="583"/>
      <c r="F145" s="320" t="s">
        <v>1154</v>
      </c>
      <c r="G145" s="320" t="s">
        <v>1155</v>
      </c>
    </row>
    <row r="146" spans="1:7" s="302" customFormat="1" ht="20.25" customHeight="1">
      <c r="A146" s="293">
        <v>1109</v>
      </c>
      <c r="B146" s="294">
        <v>222000</v>
      </c>
      <c r="C146" s="581" t="s">
        <v>1156</v>
      </c>
      <c r="D146" s="581" t="s">
        <v>1156</v>
      </c>
      <c r="E146" s="581" t="s">
        <v>1156</v>
      </c>
      <c r="F146" s="301">
        <f>F147+F148+F149+F150+F151+F152</f>
        <v>0</v>
      </c>
      <c r="G146" s="301">
        <f>G147+G148+G149+G150+G151+G152</f>
        <v>0</v>
      </c>
    </row>
    <row r="147" spans="1:7" ht="22.5" customHeight="1">
      <c r="A147" s="303">
        <v>1110</v>
      </c>
      <c r="B147" s="304">
        <v>222100</v>
      </c>
      <c r="C147" s="580" t="s">
        <v>1157</v>
      </c>
      <c r="D147" s="580" t="s">
        <v>1157</v>
      </c>
      <c r="E147" s="580" t="s">
        <v>1157</v>
      </c>
      <c r="F147" s="306"/>
      <c r="G147" s="306"/>
    </row>
    <row r="148" spans="1:7" ht="20.25" customHeight="1">
      <c r="A148" s="303">
        <v>1111</v>
      </c>
      <c r="B148" s="304">
        <v>222200</v>
      </c>
      <c r="C148" s="580" t="s">
        <v>1158</v>
      </c>
      <c r="D148" s="580"/>
      <c r="E148" s="580"/>
      <c r="F148" s="306"/>
      <c r="G148" s="306"/>
    </row>
    <row r="149" spans="1:7" ht="20.25" customHeight="1">
      <c r="A149" s="303">
        <v>1112</v>
      </c>
      <c r="B149" s="304">
        <v>222300</v>
      </c>
      <c r="C149" s="580" t="s">
        <v>1159</v>
      </c>
      <c r="D149" s="580"/>
      <c r="E149" s="580"/>
      <c r="F149" s="306"/>
      <c r="G149" s="306"/>
    </row>
    <row r="150" spans="1:7" ht="20.25" customHeight="1">
      <c r="A150" s="303">
        <v>1113</v>
      </c>
      <c r="B150" s="304">
        <v>222400</v>
      </c>
      <c r="C150" s="580" t="s">
        <v>1160</v>
      </c>
      <c r="D150" s="580"/>
      <c r="E150" s="580"/>
      <c r="F150" s="306"/>
      <c r="G150" s="306"/>
    </row>
    <row r="151" spans="1:7" ht="20.25" customHeight="1">
      <c r="A151" s="303">
        <v>1114</v>
      </c>
      <c r="B151" s="304">
        <v>222500</v>
      </c>
      <c r="C151" s="580" t="s">
        <v>1161</v>
      </c>
      <c r="D151" s="580"/>
      <c r="E151" s="580"/>
      <c r="F151" s="306"/>
      <c r="G151" s="306"/>
    </row>
    <row r="152" spans="1:7" ht="20.25" customHeight="1">
      <c r="A152" s="303">
        <v>1115</v>
      </c>
      <c r="B152" s="304">
        <v>222600</v>
      </c>
      <c r="C152" s="580" t="s">
        <v>1162</v>
      </c>
      <c r="D152" s="580"/>
      <c r="E152" s="580"/>
      <c r="F152" s="306"/>
      <c r="G152" s="306"/>
    </row>
    <row r="153" spans="1:7" s="302" customFormat="1" ht="20.25" customHeight="1">
      <c r="A153" s="293">
        <v>1116</v>
      </c>
      <c r="B153" s="294">
        <v>223000</v>
      </c>
      <c r="C153" s="581" t="s">
        <v>1163</v>
      </c>
      <c r="D153" s="581"/>
      <c r="E153" s="581"/>
      <c r="F153" s="301">
        <f>F154</f>
        <v>0</v>
      </c>
      <c r="G153" s="301">
        <f>G154</f>
        <v>0</v>
      </c>
    </row>
    <row r="154" spans="1:7" ht="20.25" customHeight="1">
      <c r="A154" s="303">
        <v>1117</v>
      </c>
      <c r="B154" s="304">
        <v>223100</v>
      </c>
      <c r="C154" s="580" t="s">
        <v>1164</v>
      </c>
      <c r="D154" s="580"/>
      <c r="E154" s="580"/>
      <c r="F154" s="306"/>
      <c r="G154" s="306"/>
    </row>
    <row r="155" spans="1:7" s="302" customFormat="1" ht="25.5" customHeight="1">
      <c r="A155" s="293">
        <v>1118</v>
      </c>
      <c r="B155" s="294">
        <v>230000</v>
      </c>
      <c r="C155" s="581" t="s">
        <v>1165</v>
      </c>
      <c r="D155" s="581"/>
      <c r="E155" s="581"/>
      <c r="F155" s="301">
        <f>F156+F162+F168+F174+F178+F187+F193+F201+F207</f>
        <v>0</v>
      </c>
      <c r="G155" s="301">
        <f>G156+G162+G168+G174+G178+G187+G193+G201+G207</f>
        <v>0</v>
      </c>
    </row>
    <row r="156" spans="1:7" s="302" customFormat="1" ht="20.25" customHeight="1">
      <c r="A156" s="293">
        <v>1119</v>
      </c>
      <c r="B156" s="294">
        <v>231000</v>
      </c>
      <c r="C156" s="581" t="s">
        <v>1166</v>
      </c>
      <c r="D156" s="581"/>
      <c r="E156" s="581"/>
      <c r="F156" s="301">
        <f>SUM(F157:F161)</f>
        <v>0</v>
      </c>
      <c r="G156" s="301">
        <f>SUM(G157:G161)</f>
        <v>0</v>
      </c>
    </row>
    <row r="157" spans="1:7" ht="20.25" customHeight="1">
      <c r="A157" s="303">
        <v>1120</v>
      </c>
      <c r="B157" s="304">
        <v>231100</v>
      </c>
      <c r="C157" s="580" t="s">
        <v>1167</v>
      </c>
      <c r="D157" s="580"/>
      <c r="E157" s="580"/>
      <c r="F157" s="306"/>
      <c r="G157" s="306"/>
    </row>
    <row r="158" spans="1:7" ht="20.25" customHeight="1">
      <c r="A158" s="303">
        <v>1121</v>
      </c>
      <c r="B158" s="304">
        <v>231200</v>
      </c>
      <c r="C158" s="580" t="s">
        <v>1168</v>
      </c>
      <c r="D158" s="580"/>
      <c r="E158" s="580"/>
      <c r="F158" s="306"/>
      <c r="G158" s="306"/>
    </row>
    <row r="159" spans="1:7" ht="22.5" customHeight="1">
      <c r="A159" s="303">
        <v>1122</v>
      </c>
      <c r="B159" s="304">
        <v>231300</v>
      </c>
      <c r="C159" s="580" t="s">
        <v>1169</v>
      </c>
      <c r="D159" s="580"/>
      <c r="E159" s="580"/>
      <c r="F159" s="306"/>
      <c r="G159" s="306"/>
    </row>
    <row r="160" spans="1:7" ht="20.25" customHeight="1">
      <c r="A160" s="303">
        <v>1123</v>
      </c>
      <c r="B160" s="304">
        <v>231400</v>
      </c>
      <c r="C160" s="580" t="s">
        <v>1170</v>
      </c>
      <c r="D160" s="580"/>
      <c r="E160" s="580"/>
      <c r="F160" s="306"/>
      <c r="G160" s="306"/>
    </row>
    <row r="161" spans="1:7" ht="20.25" customHeight="1">
      <c r="A161" s="303">
        <v>1124</v>
      </c>
      <c r="B161" s="304">
        <v>231500</v>
      </c>
      <c r="C161" s="580" t="s">
        <v>1171</v>
      </c>
      <c r="D161" s="580"/>
      <c r="E161" s="580"/>
      <c r="F161" s="306"/>
      <c r="G161" s="306"/>
    </row>
    <row r="162" spans="1:7" s="302" customFormat="1" ht="20.25" customHeight="1">
      <c r="A162" s="293">
        <v>1125</v>
      </c>
      <c r="B162" s="294">
        <v>232000</v>
      </c>
      <c r="C162" s="581" t="s">
        <v>1172</v>
      </c>
      <c r="D162" s="581"/>
      <c r="E162" s="581"/>
      <c r="F162" s="301">
        <f>SUM(F163:F167)</f>
        <v>0</v>
      </c>
      <c r="G162" s="301">
        <f>SUM(G163:G167)</f>
        <v>0</v>
      </c>
    </row>
    <row r="163" spans="1:7" ht="20.25" customHeight="1">
      <c r="A163" s="303">
        <v>1126</v>
      </c>
      <c r="B163" s="304">
        <v>232100</v>
      </c>
      <c r="C163" s="580" t="s">
        <v>1173</v>
      </c>
      <c r="D163" s="580"/>
      <c r="E163" s="580"/>
      <c r="F163" s="306"/>
      <c r="G163" s="306"/>
    </row>
    <row r="164" spans="1:7" ht="20.25" customHeight="1">
      <c r="A164" s="303">
        <v>1127</v>
      </c>
      <c r="B164" s="304">
        <v>232200</v>
      </c>
      <c r="C164" s="580" t="s">
        <v>1174</v>
      </c>
      <c r="D164" s="580"/>
      <c r="E164" s="580"/>
      <c r="F164" s="306"/>
      <c r="G164" s="306"/>
    </row>
    <row r="165" spans="1:7" ht="24" customHeight="1">
      <c r="A165" s="303">
        <v>1128</v>
      </c>
      <c r="B165" s="304">
        <v>232300</v>
      </c>
      <c r="C165" s="580" t="s">
        <v>1175</v>
      </c>
      <c r="D165" s="580"/>
      <c r="E165" s="580"/>
      <c r="F165" s="306"/>
      <c r="G165" s="306"/>
    </row>
    <row r="166" spans="1:7" ht="25.5" customHeight="1">
      <c r="A166" s="303">
        <v>1129</v>
      </c>
      <c r="B166" s="304">
        <v>232400</v>
      </c>
      <c r="C166" s="580" t="s">
        <v>1176</v>
      </c>
      <c r="D166" s="580"/>
      <c r="E166" s="580"/>
      <c r="F166" s="306"/>
      <c r="G166" s="306"/>
    </row>
    <row r="167" spans="1:7" ht="20.25" customHeight="1">
      <c r="A167" s="303">
        <v>1130</v>
      </c>
      <c r="B167" s="304">
        <v>232500</v>
      </c>
      <c r="C167" s="580" t="s">
        <v>1177</v>
      </c>
      <c r="D167" s="580"/>
      <c r="E167" s="580"/>
      <c r="F167" s="306"/>
      <c r="G167" s="306"/>
    </row>
    <row r="168" spans="1:7" s="302" customFormat="1" ht="20.25" customHeight="1">
      <c r="A168" s="293">
        <v>1131</v>
      </c>
      <c r="B168" s="294">
        <v>233000</v>
      </c>
      <c r="C168" s="581" t="s">
        <v>1178</v>
      </c>
      <c r="D168" s="581"/>
      <c r="E168" s="581"/>
      <c r="F168" s="301">
        <f>SUM(F169:F173)</f>
        <v>0</v>
      </c>
      <c r="G168" s="301">
        <f>SUM(G169:G173)</f>
        <v>0</v>
      </c>
    </row>
    <row r="169" spans="1:7" ht="20.25" customHeight="1">
      <c r="A169" s="303">
        <v>1132</v>
      </c>
      <c r="B169" s="304">
        <v>233100</v>
      </c>
      <c r="C169" s="580" t="s">
        <v>1179</v>
      </c>
      <c r="D169" s="580"/>
      <c r="E169" s="580"/>
      <c r="F169" s="306"/>
      <c r="G169" s="306"/>
    </row>
    <row r="170" spans="1:7" ht="20.25" customHeight="1">
      <c r="A170" s="303">
        <v>1133</v>
      </c>
      <c r="B170" s="304">
        <v>233200</v>
      </c>
      <c r="C170" s="580" t="s">
        <v>1180</v>
      </c>
      <c r="D170" s="580"/>
      <c r="E170" s="580"/>
      <c r="F170" s="306"/>
      <c r="G170" s="306"/>
    </row>
    <row r="171" spans="1:7" ht="26.25" customHeight="1">
      <c r="A171" s="303">
        <v>1134</v>
      </c>
      <c r="B171" s="304">
        <v>233300</v>
      </c>
      <c r="C171" s="580" t="s">
        <v>1181</v>
      </c>
      <c r="D171" s="580"/>
      <c r="E171" s="580"/>
      <c r="F171" s="306"/>
      <c r="G171" s="306"/>
    </row>
    <row r="172" spans="1:7" ht="26.25" customHeight="1">
      <c r="A172" s="303">
        <v>1135</v>
      </c>
      <c r="B172" s="304">
        <v>233400</v>
      </c>
      <c r="C172" s="580" t="s">
        <v>1182</v>
      </c>
      <c r="D172" s="580"/>
      <c r="E172" s="580"/>
      <c r="F172" s="306"/>
      <c r="G172" s="306"/>
    </row>
    <row r="173" spans="1:7" ht="26.25" customHeight="1">
      <c r="A173" s="303">
        <v>1136</v>
      </c>
      <c r="B173" s="304">
        <v>233500</v>
      </c>
      <c r="C173" s="580" t="s">
        <v>1183</v>
      </c>
      <c r="D173" s="580"/>
      <c r="E173" s="580"/>
      <c r="F173" s="306"/>
      <c r="G173" s="306"/>
    </row>
    <row r="174" spans="1:7" s="302" customFormat="1" ht="25.5" customHeight="1">
      <c r="A174" s="293">
        <v>1137</v>
      </c>
      <c r="B174" s="294">
        <v>234000</v>
      </c>
      <c r="C174" s="581" t="s">
        <v>1184</v>
      </c>
      <c r="D174" s="581"/>
      <c r="E174" s="581"/>
      <c r="F174" s="301">
        <f>SUM(F175:F177)</f>
        <v>0</v>
      </c>
      <c r="G174" s="301">
        <f>SUM(G175:G177)</f>
        <v>0</v>
      </c>
    </row>
    <row r="175" spans="1:7" ht="24.75" customHeight="1">
      <c r="A175" s="303">
        <v>1138</v>
      </c>
      <c r="B175" s="304">
        <v>234100</v>
      </c>
      <c r="C175" s="580" t="s">
        <v>1185</v>
      </c>
      <c r="D175" s="580"/>
      <c r="E175" s="580"/>
      <c r="F175" s="306"/>
      <c r="G175" s="306"/>
    </row>
    <row r="176" spans="1:7" ht="20.25" customHeight="1">
      <c r="A176" s="303">
        <v>1139</v>
      </c>
      <c r="B176" s="304">
        <v>234200</v>
      </c>
      <c r="C176" s="580" t="s">
        <v>1186</v>
      </c>
      <c r="D176" s="580"/>
      <c r="E176" s="580"/>
      <c r="F176" s="306"/>
      <c r="G176" s="306"/>
    </row>
    <row r="177" spans="1:7" ht="20.25" customHeight="1">
      <c r="A177" s="303">
        <v>1140</v>
      </c>
      <c r="B177" s="304">
        <v>234300</v>
      </c>
      <c r="C177" s="580" t="s">
        <v>1187</v>
      </c>
      <c r="D177" s="580"/>
      <c r="E177" s="580"/>
      <c r="F177" s="306"/>
      <c r="G177" s="306"/>
    </row>
    <row r="178" spans="1:7" s="302" customFormat="1" ht="20.25" customHeight="1">
      <c r="A178" s="293">
        <v>1141</v>
      </c>
      <c r="B178" s="294">
        <v>235000</v>
      </c>
      <c r="C178" s="581" t="s">
        <v>1188</v>
      </c>
      <c r="D178" s="581"/>
      <c r="E178" s="581"/>
      <c r="F178" s="301">
        <f>F182+F183+F184+F185+F186</f>
        <v>0</v>
      </c>
      <c r="G178" s="301">
        <f>G182+G183+G184+G185+G186</f>
        <v>0</v>
      </c>
    </row>
    <row r="179" spans="1:7" ht="12.75">
      <c r="A179" s="566" t="s">
        <v>533</v>
      </c>
      <c r="B179" s="572" t="s">
        <v>534</v>
      </c>
      <c r="C179" s="583" t="s">
        <v>535</v>
      </c>
      <c r="D179" s="583"/>
      <c r="E179" s="583"/>
      <c r="F179" s="583" t="s">
        <v>1113</v>
      </c>
      <c r="G179" s="583"/>
    </row>
    <row r="180" spans="1:7" ht="24">
      <c r="A180" s="566"/>
      <c r="B180" s="572"/>
      <c r="C180" s="583"/>
      <c r="D180" s="583"/>
      <c r="E180" s="583"/>
      <c r="F180" s="319" t="s">
        <v>1114</v>
      </c>
      <c r="G180" s="319" t="s">
        <v>1115</v>
      </c>
    </row>
    <row r="181" spans="1:7" ht="12.75">
      <c r="A181" s="293">
        <v>1</v>
      </c>
      <c r="B181" s="294">
        <v>2</v>
      </c>
      <c r="C181" s="583">
        <v>3</v>
      </c>
      <c r="D181" s="583"/>
      <c r="E181" s="583"/>
      <c r="F181" s="320" t="s">
        <v>1154</v>
      </c>
      <c r="G181" s="320" t="s">
        <v>1155</v>
      </c>
    </row>
    <row r="182" spans="1:7" ht="20.25" customHeight="1">
      <c r="A182" s="303">
        <v>1142</v>
      </c>
      <c r="B182" s="304">
        <v>235100</v>
      </c>
      <c r="C182" s="580" t="s">
        <v>1189</v>
      </c>
      <c r="D182" s="580"/>
      <c r="E182" s="580"/>
      <c r="F182" s="306"/>
      <c r="G182" s="306"/>
    </row>
    <row r="183" spans="1:7" ht="20.25" customHeight="1">
      <c r="A183" s="303">
        <v>1143</v>
      </c>
      <c r="B183" s="304">
        <v>235200</v>
      </c>
      <c r="C183" s="580" t="s">
        <v>1190</v>
      </c>
      <c r="D183" s="580"/>
      <c r="E183" s="580"/>
      <c r="F183" s="306"/>
      <c r="G183" s="306"/>
    </row>
    <row r="184" spans="1:7" ht="22.5" customHeight="1">
      <c r="A184" s="303">
        <v>1144</v>
      </c>
      <c r="B184" s="304">
        <v>235300</v>
      </c>
      <c r="C184" s="580" t="s">
        <v>1191</v>
      </c>
      <c r="D184" s="580"/>
      <c r="E184" s="580"/>
      <c r="F184" s="306"/>
      <c r="G184" s="306"/>
    </row>
    <row r="185" spans="1:7" ht="20.25" customHeight="1">
      <c r="A185" s="303">
        <v>1145</v>
      </c>
      <c r="B185" s="304">
        <v>235400</v>
      </c>
      <c r="C185" s="580" t="s">
        <v>1192</v>
      </c>
      <c r="D185" s="580"/>
      <c r="E185" s="580"/>
      <c r="F185" s="306"/>
      <c r="G185" s="306"/>
    </row>
    <row r="186" spans="1:7" ht="20.25" customHeight="1">
      <c r="A186" s="303">
        <v>1146</v>
      </c>
      <c r="B186" s="304">
        <v>235500</v>
      </c>
      <c r="C186" s="580" t="s">
        <v>1193</v>
      </c>
      <c r="D186" s="580"/>
      <c r="E186" s="580"/>
      <c r="F186" s="306"/>
      <c r="G186" s="306"/>
    </row>
    <row r="187" spans="1:7" s="302" customFormat="1" ht="24" customHeight="1">
      <c r="A187" s="293">
        <v>1147</v>
      </c>
      <c r="B187" s="294">
        <v>236000</v>
      </c>
      <c r="C187" s="581" t="s">
        <v>1194</v>
      </c>
      <c r="D187" s="581"/>
      <c r="E187" s="581"/>
      <c r="F187" s="301">
        <f>SUM(F188:F192)</f>
        <v>0</v>
      </c>
      <c r="G187" s="301">
        <f>SUM(G188:G192)</f>
        <v>0</v>
      </c>
    </row>
    <row r="188" spans="1:7" ht="20.25" customHeight="1">
      <c r="A188" s="303">
        <v>1148</v>
      </c>
      <c r="B188" s="304">
        <v>236100</v>
      </c>
      <c r="C188" s="580" t="s">
        <v>1195</v>
      </c>
      <c r="D188" s="580"/>
      <c r="E188" s="580"/>
      <c r="F188" s="306"/>
      <c r="G188" s="306"/>
    </row>
    <row r="189" spans="1:7" ht="20.25" customHeight="1">
      <c r="A189" s="303">
        <v>1149</v>
      </c>
      <c r="B189" s="304">
        <v>236200</v>
      </c>
      <c r="C189" s="580" t="s">
        <v>1196</v>
      </c>
      <c r="D189" s="580"/>
      <c r="E189" s="580"/>
      <c r="F189" s="306"/>
      <c r="G189" s="306"/>
    </row>
    <row r="190" spans="1:7" ht="22.5" customHeight="1">
      <c r="A190" s="303">
        <v>1150</v>
      </c>
      <c r="B190" s="304">
        <v>236300</v>
      </c>
      <c r="C190" s="580" t="s">
        <v>1197</v>
      </c>
      <c r="D190" s="580"/>
      <c r="E190" s="580"/>
      <c r="F190" s="306"/>
      <c r="G190" s="306"/>
    </row>
    <row r="191" spans="1:7" ht="23.25" customHeight="1">
      <c r="A191" s="303">
        <v>1151</v>
      </c>
      <c r="B191" s="304">
        <v>236400</v>
      </c>
      <c r="C191" s="580" t="s">
        <v>1198</v>
      </c>
      <c r="D191" s="580"/>
      <c r="E191" s="580"/>
      <c r="F191" s="306"/>
      <c r="G191" s="306"/>
    </row>
    <row r="192" spans="1:7" ht="23.25" customHeight="1">
      <c r="A192" s="303">
        <v>1152</v>
      </c>
      <c r="B192" s="304">
        <v>236500</v>
      </c>
      <c r="C192" s="580" t="s">
        <v>1199</v>
      </c>
      <c r="D192" s="580"/>
      <c r="E192" s="580"/>
      <c r="F192" s="306"/>
      <c r="G192" s="306"/>
    </row>
    <row r="193" spans="1:7" s="302" customFormat="1" ht="20.25" customHeight="1">
      <c r="A193" s="293">
        <v>1153</v>
      </c>
      <c r="B193" s="294">
        <v>237000</v>
      </c>
      <c r="C193" s="581" t="s">
        <v>1200</v>
      </c>
      <c r="D193" s="581"/>
      <c r="E193" s="581"/>
      <c r="F193" s="301">
        <f>SUM(F194:F200)</f>
        <v>0</v>
      </c>
      <c r="G193" s="301">
        <f>SUM(G194:G200)</f>
        <v>0</v>
      </c>
    </row>
    <row r="194" spans="1:7" ht="20.25" customHeight="1">
      <c r="A194" s="303">
        <v>1154</v>
      </c>
      <c r="B194" s="304">
        <v>237100</v>
      </c>
      <c r="C194" s="580" t="s">
        <v>1201</v>
      </c>
      <c r="D194" s="580"/>
      <c r="E194" s="580"/>
      <c r="F194" s="306"/>
      <c r="G194" s="306"/>
    </row>
    <row r="195" spans="1:7" ht="20.25" customHeight="1">
      <c r="A195" s="303">
        <v>1155</v>
      </c>
      <c r="B195" s="304">
        <v>237200</v>
      </c>
      <c r="C195" s="580" t="s">
        <v>1202</v>
      </c>
      <c r="D195" s="580"/>
      <c r="E195" s="580"/>
      <c r="F195" s="306"/>
      <c r="G195" s="306"/>
    </row>
    <row r="196" spans="1:7" ht="20.25" customHeight="1">
      <c r="A196" s="303">
        <v>1156</v>
      </c>
      <c r="B196" s="304">
        <v>237300</v>
      </c>
      <c r="C196" s="580" t="s">
        <v>1203</v>
      </c>
      <c r="D196" s="580"/>
      <c r="E196" s="580"/>
      <c r="F196" s="306"/>
      <c r="G196" s="306"/>
    </row>
    <row r="197" spans="1:7" ht="20.25" customHeight="1">
      <c r="A197" s="303">
        <v>1157</v>
      </c>
      <c r="B197" s="304">
        <v>237400</v>
      </c>
      <c r="C197" s="580" t="s">
        <v>1204</v>
      </c>
      <c r="D197" s="580"/>
      <c r="E197" s="580"/>
      <c r="F197" s="306"/>
      <c r="G197" s="306"/>
    </row>
    <row r="198" spans="1:7" ht="23.25" customHeight="1">
      <c r="A198" s="303">
        <v>1158</v>
      </c>
      <c r="B198" s="304">
        <v>237500</v>
      </c>
      <c r="C198" s="580" t="s">
        <v>1205</v>
      </c>
      <c r="D198" s="580"/>
      <c r="E198" s="580"/>
      <c r="F198" s="306"/>
      <c r="G198" s="306"/>
    </row>
    <row r="199" spans="1:7" ht="20.25" customHeight="1">
      <c r="A199" s="303">
        <v>1159</v>
      </c>
      <c r="B199" s="304">
        <v>237600</v>
      </c>
      <c r="C199" s="580" t="s">
        <v>1206</v>
      </c>
      <c r="D199" s="580"/>
      <c r="E199" s="580"/>
      <c r="F199" s="306"/>
      <c r="G199" s="306"/>
    </row>
    <row r="200" spans="1:7" ht="20.25" customHeight="1">
      <c r="A200" s="303">
        <v>1160</v>
      </c>
      <c r="B200" s="304">
        <v>237700</v>
      </c>
      <c r="C200" s="580" t="s">
        <v>1207</v>
      </c>
      <c r="D200" s="580"/>
      <c r="E200" s="580"/>
      <c r="F200" s="306"/>
      <c r="G200" s="306"/>
    </row>
    <row r="201" spans="1:7" s="302" customFormat="1" ht="20.25" customHeight="1">
      <c r="A201" s="293">
        <v>1161</v>
      </c>
      <c r="B201" s="294">
        <v>238000</v>
      </c>
      <c r="C201" s="581" t="s">
        <v>1208</v>
      </c>
      <c r="D201" s="581"/>
      <c r="E201" s="581"/>
      <c r="F201" s="301">
        <f>SUM(F202:F206)</f>
        <v>0</v>
      </c>
      <c r="G201" s="301">
        <f>SUM(G202:G206)</f>
        <v>0</v>
      </c>
    </row>
    <row r="202" spans="1:7" ht="20.25" customHeight="1">
      <c r="A202" s="303">
        <v>1162</v>
      </c>
      <c r="B202" s="304">
        <v>238100</v>
      </c>
      <c r="C202" s="580" t="s">
        <v>1209</v>
      </c>
      <c r="D202" s="580"/>
      <c r="E202" s="580"/>
      <c r="F202" s="306"/>
      <c r="G202" s="306"/>
    </row>
    <row r="203" spans="1:7" ht="20.25" customHeight="1">
      <c r="A203" s="303">
        <v>1163</v>
      </c>
      <c r="B203" s="304">
        <v>238200</v>
      </c>
      <c r="C203" s="580" t="s">
        <v>1210</v>
      </c>
      <c r="D203" s="580"/>
      <c r="E203" s="580"/>
      <c r="F203" s="306"/>
      <c r="G203" s="306"/>
    </row>
    <row r="204" spans="1:7" ht="22.5" customHeight="1">
      <c r="A204" s="303">
        <v>1164</v>
      </c>
      <c r="B204" s="304">
        <v>238300</v>
      </c>
      <c r="C204" s="580" t="s">
        <v>1211</v>
      </c>
      <c r="D204" s="580"/>
      <c r="E204" s="580"/>
      <c r="F204" s="306"/>
      <c r="G204" s="306"/>
    </row>
    <row r="205" spans="1:7" ht="20.25" customHeight="1">
      <c r="A205" s="303">
        <v>1165</v>
      </c>
      <c r="B205" s="304">
        <v>238400</v>
      </c>
      <c r="C205" s="580" t="s">
        <v>1212</v>
      </c>
      <c r="D205" s="580"/>
      <c r="E205" s="580"/>
      <c r="F205" s="306"/>
      <c r="G205" s="306"/>
    </row>
    <row r="206" spans="1:7" ht="20.25" customHeight="1">
      <c r="A206" s="303">
        <v>1166</v>
      </c>
      <c r="B206" s="304">
        <v>238500</v>
      </c>
      <c r="C206" s="580" t="s">
        <v>1213</v>
      </c>
      <c r="D206" s="580"/>
      <c r="E206" s="580"/>
      <c r="F206" s="306"/>
      <c r="G206" s="306"/>
    </row>
    <row r="207" spans="1:7" s="302" customFormat="1" ht="20.25" customHeight="1">
      <c r="A207" s="293">
        <v>1167</v>
      </c>
      <c r="B207" s="294">
        <v>239000</v>
      </c>
      <c r="C207" s="581" t="s">
        <v>1214</v>
      </c>
      <c r="D207" s="581"/>
      <c r="E207" s="581"/>
      <c r="F207" s="301">
        <f>SUM(F208:F212)</f>
        <v>0</v>
      </c>
      <c r="G207" s="301">
        <f>SUM(G208:G212)</f>
        <v>0</v>
      </c>
    </row>
    <row r="208" spans="1:7" ht="20.25" customHeight="1">
      <c r="A208" s="303">
        <v>1168</v>
      </c>
      <c r="B208" s="304">
        <v>239100</v>
      </c>
      <c r="C208" s="580" t="s">
        <v>1215</v>
      </c>
      <c r="D208" s="580"/>
      <c r="E208" s="580"/>
      <c r="F208" s="306"/>
      <c r="G208" s="306"/>
    </row>
    <row r="209" spans="1:7" ht="20.25" customHeight="1">
      <c r="A209" s="303">
        <v>1169</v>
      </c>
      <c r="B209" s="304">
        <v>239200</v>
      </c>
      <c r="C209" s="580" t="s">
        <v>1216</v>
      </c>
      <c r="D209" s="580"/>
      <c r="E209" s="580"/>
      <c r="F209" s="306"/>
      <c r="G209" s="306"/>
    </row>
    <row r="210" spans="1:7" ht="22.5" customHeight="1">
      <c r="A210" s="303">
        <v>1170</v>
      </c>
      <c r="B210" s="304">
        <v>239300</v>
      </c>
      <c r="C210" s="580" t="s">
        <v>1217</v>
      </c>
      <c r="D210" s="580"/>
      <c r="E210" s="580"/>
      <c r="F210" s="306"/>
      <c r="G210" s="306"/>
    </row>
    <row r="211" spans="1:7" ht="20.25" customHeight="1">
      <c r="A211" s="303">
        <v>1171</v>
      </c>
      <c r="B211" s="304">
        <v>239400</v>
      </c>
      <c r="C211" s="580" t="s">
        <v>1218</v>
      </c>
      <c r="D211" s="580"/>
      <c r="E211" s="580"/>
      <c r="F211" s="306"/>
      <c r="G211" s="306"/>
    </row>
    <row r="212" spans="1:7" ht="20.25" customHeight="1">
      <c r="A212" s="303">
        <v>1172</v>
      </c>
      <c r="B212" s="304">
        <v>239500</v>
      </c>
      <c r="C212" s="580" t="s">
        <v>1219</v>
      </c>
      <c r="D212" s="580"/>
      <c r="E212" s="580"/>
      <c r="F212" s="306"/>
      <c r="G212" s="306"/>
    </row>
    <row r="213" spans="1:7" s="302" customFormat="1" ht="26.25" customHeight="1">
      <c r="A213" s="293">
        <v>1173</v>
      </c>
      <c r="B213" s="294">
        <v>240000</v>
      </c>
      <c r="C213" s="581" t="s">
        <v>1220</v>
      </c>
      <c r="D213" s="581"/>
      <c r="E213" s="581"/>
      <c r="F213" s="301">
        <f>F214+F222+F227+F232+F235</f>
        <v>409</v>
      </c>
      <c r="G213" s="301">
        <f>G214+G222+G227+G232+G235</f>
        <v>568</v>
      </c>
    </row>
    <row r="214" spans="1:7" ht="24.75" customHeight="1">
      <c r="A214" s="293">
        <v>1174</v>
      </c>
      <c r="B214" s="294">
        <v>241000</v>
      </c>
      <c r="C214" s="581" t="s">
        <v>1221</v>
      </c>
      <c r="D214" s="581"/>
      <c r="E214" s="581"/>
      <c r="F214" s="301">
        <f>SUM(F215:F221)</f>
        <v>0</v>
      </c>
      <c r="G214" s="301">
        <f>SUM(G215:G221)</f>
        <v>0</v>
      </c>
    </row>
    <row r="215" spans="1:7" ht="20.25" customHeight="1">
      <c r="A215" s="303">
        <v>1175</v>
      </c>
      <c r="B215" s="304">
        <v>241100</v>
      </c>
      <c r="C215" s="580" t="s">
        <v>1222</v>
      </c>
      <c r="D215" s="580"/>
      <c r="E215" s="580"/>
      <c r="F215" s="306"/>
      <c r="G215" s="306"/>
    </row>
    <row r="216" spans="1:7" ht="20.25" customHeight="1">
      <c r="A216" s="303">
        <v>1176</v>
      </c>
      <c r="B216" s="304">
        <v>241200</v>
      </c>
      <c r="C216" s="580" t="s">
        <v>1223</v>
      </c>
      <c r="D216" s="580"/>
      <c r="E216" s="580"/>
      <c r="F216" s="306"/>
      <c r="G216" s="306"/>
    </row>
    <row r="217" spans="1:7" ht="12.75">
      <c r="A217" s="566" t="s">
        <v>533</v>
      </c>
      <c r="B217" s="572" t="s">
        <v>534</v>
      </c>
      <c r="C217" s="583" t="s">
        <v>535</v>
      </c>
      <c r="D217" s="583"/>
      <c r="E217" s="583"/>
      <c r="F217" s="583" t="s">
        <v>1113</v>
      </c>
      <c r="G217" s="583"/>
    </row>
    <row r="218" spans="1:7" ht="24">
      <c r="A218" s="566"/>
      <c r="B218" s="572"/>
      <c r="C218" s="583"/>
      <c r="D218" s="583"/>
      <c r="E218" s="583"/>
      <c r="F218" s="319" t="s">
        <v>1114</v>
      </c>
      <c r="G218" s="319" t="s">
        <v>1115</v>
      </c>
    </row>
    <row r="219" spans="1:7" ht="12.75">
      <c r="A219" s="293">
        <v>1</v>
      </c>
      <c r="B219" s="294">
        <v>2</v>
      </c>
      <c r="C219" s="583">
        <v>3</v>
      </c>
      <c r="D219" s="583"/>
      <c r="E219" s="583"/>
      <c r="F219" s="320" t="s">
        <v>419</v>
      </c>
      <c r="G219" s="320" t="s">
        <v>420</v>
      </c>
    </row>
    <row r="220" spans="1:7" ht="17.25" customHeight="1">
      <c r="A220" s="303">
        <v>1177</v>
      </c>
      <c r="B220" s="304">
        <v>241300</v>
      </c>
      <c r="C220" s="580" t="s">
        <v>1224</v>
      </c>
      <c r="D220" s="580"/>
      <c r="E220" s="580"/>
      <c r="F220" s="306"/>
      <c r="G220" s="306"/>
    </row>
    <row r="221" spans="1:7" ht="17.25" customHeight="1">
      <c r="A221" s="303">
        <v>1178</v>
      </c>
      <c r="B221" s="304">
        <v>241400</v>
      </c>
      <c r="C221" s="580" t="s">
        <v>1225</v>
      </c>
      <c r="D221" s="580"/>
      <c r="E221" s="580"/>
      <c r="F221" s="306"/>
      <c r="G221" s="306"/>
    </row>
    <row r="222" spans="1:7" s="302" customFormat="1" ht="17.25" customHeight="1">
      <c r="A222" s="293">
        <v>1179</v>
      </c>
      <c r="B222" s="294">
        <v>242000</v>
      </c>
      <c r="C222" s="581" t="s">
        <v>1226</v>
      </c>
      <c r="D222" s="581"/>
      <c r="E222" s="581"/>
      <c r="F222" s="301">
        <f>F223+F224+F225+F226</f>
        <v>0</v>
      </c>
      <c r="G222" s="301">
        <f>G223+G224+G225+G226</f>
        <v>0</v>
      </c>
    </row>
    <row r="223" spans="1:7" ht="17.25" customHeight="1">
      <c r="A223" s="303">
        <v>1180</v>
      </c>
      <c r="B223" s="304">
        <v>242100</v>
      </c>
      <c r="C223" s="580" t="s">
        <v>1227</v>
      </c>
      <c r="D223" s="580"/>
      <c r="E223" s="580"/>
      <c r="F223" s="306"/>
      <c r="G223" s="306"/>
    </row>
    <row r="224" spans="1:7" ht="17.25" customHeight="1">
      <c r="A224" s="303">
        <v>1181</v>
      </c>
      <c r="B224" s="304">
        <v>242200</v>
      </c>
      <c r="C224" s="580" t="s">
        <v>1228</v>
      </c>
      <c r="D224" s="580"/>
      <c r="E224" s="580"/>
      <c r="F224" s="306"/>
      <c r="G224" s="306"/>
    </row>
    <row r="225" spans="1:7" ht="17.25" customHeight="1">
      <c r="A225" s="303">
        <v>1182</v>
      </c>
      <c r="B225" s="304">
        <v>242300</v>
      </c>
      <c r="C225" s="580" t="s">
        <v>1229</v>
      </c>
      <c r="D225" s="580"/>
      <c r="E225" s="580"/>
      <c r="F225" s="306"/>
      <c r="G225" s="306"/>
    </row>
    <row r="226" spans="1:7" ht="17.25" customHeight="1">
      <c r="A226" s="303">
        <v>1183</v>
      </c>
      <c r="B226" s="304">
        <v>242400</v>
      </c>
      <c r="C226" s="580" t="s">
        <v>1230</v>
      </c>
      <c r="D226" s="580"/>
      <c r="E226" s="580"/>
      <c r="F226" s="306"/>
      <c r="G226" s="306"/>
    </row>
    <row r="227" spans="1:7" s="302" customFormat="1" ht="21.75" customHeight="1">
      <c r="A227" s="293">
        <v>1184</v>
      </c>
      <c r="B227" s="294">
        <v>243000</v>
      </c>
      <c r="C227" s="581" t="s">
        <v>1231</v>
      </c>
      <c r="D227" s="581"/>
      <c r="E227" s="581"/>
      <c r="F227" s="301">
        <f>SUM(F228:F231)</f>
        <v>0</v>
      </c>
      <c r="G227" s="301">
        <f>SUM(G228:G231)</f>
        <v>0</v>
      </c>
    </row>
    <row r="228" spans="1:7" ht="17.25" customHeight="1">
      <c r="A228" s="303">
        <v>1185</v>
      </c>
      <c r="B228" s="304">
        <v>243100</v>
      </c>
      <c r="C228" s="580" t="s">
        <v>1232</v>
      </c>
      <c r="D228" s="580"/>
      <c r="E228" s="580"/>
      <c r="F228" s="306"/>
      <c r="G228" s="306"/>
    </row>
    <row r="229" spans="1:7" ht="17.25" customHeight="1">
      <c r="A229" s="303">
        <v>1186</v>
      </c>
      <c r="B229" s="304">
        <v>243200</v>
      </c>
      <c r="C229" s="580" t="s">
        <v>1233</v>
      </c>
      <c r="D229" s="580"/>
      <c r="E229" s="580"/>
      <c r="F229" s="306"/>
      <c r="G229" s="306"/>
    </row>
    <row r="230" spans="1:7" ht="17.25" customHeight="1">
      <c r="A230" s="303">
        <v>1187</v>
      </c>
      <c r="B230" s="304">
        <v>243300</v>
      </c>
      <c r="C230" s="580" t="s">
        <v>1234</v>
      </c>
      <c r="D230" s="580"/>
      <c r="E230" s="580"/>
      <c r="F230" s="306"/>
      <c r="G230" s="306"/>
    </row>
    <row r="231" spans="1:7" ht="17.25" customHeight="1">
      <c r="A231" s="303">
        <v>1188</v>
      </c>
      <c r="B231" s="304">
        <v>243400</v>
      </c>
      <c r="C231" s="580" t="s">
        <v>1235</v>
      </c>
      <c r="D231" s="580"/>
      <c r="E231" s="580"/>
      <c r="F231" s="306"/>
      <c r="G231" s="306"/>
    </row>
    <row r="232" spans="1:7" s="302" customFormat="1" ht="17.25" customHeight="1">
      <c r="A232" s="293">
        <v>1189</v>
      </c>
      <c r="B232" s="294">
        <v>244000</v>
      </c>
      <c r="C232" s="581" t="s">
        <v>1236</v>
      </c>
      <c r="D232" s="581"/>
      <c r="E232" s="581"/>
      <c r="F232" s="301">
        <f>F233+F234</f>
        <v>0</v>
      </c>
      <c r="G232" s="301">
        <f>G233+G234</f>
        <v>0</v>
      </c>
    </row>
    <row r="233" spans="1:7" ht="22.5" customHeight="1">
      <c r="A233" s="303">
        <v>1190</v>
      </c>
      <c r="B233" s="304">
        <v>244100</v>
      </c>
      <c r="C233" s="580" t="s">
        <v>1237</v>
      </c>
      <c r="D233" s="580"/>
      <c r="E233" s="580"/>
      <c r="F233" s="306"/>
      <c r="G233" s="306"/>
    </row>
    <row r="234" spans="1:7" ht="17.25" customHeight="1">
      <c r="A234" s="303">
        <v>1191</v>
      </c>
      <c r="B234" s="304">
        <v>244200</v>
      </c>
      <c r="C234" s="580" t="s">
        <v>1238</v>
      </c>
      <c r="D234" s="580"/>
      <c r="E234" s="580"/>
      <c r="F234" s="306"/>
      <c r="G234" s="306"/>
    </row>
    <row r="235" spans="1:7" s="302" customFormat="1" ht="17.25" customHeight="1">
      <c r="A235" s="293">
        <v>1192</v>
      </c>
      <c r="B235" s="294">
        <v>245000</v>
      </c>
      <c r="C235" s="581" t="s">
        <v>1239</v>
      </c>
      <c r="D235" s="581"/>
      <c r="E235" s="581"/>
      <c r="F235" s="301">
        <f>SUM(F236:F240)</f>
        <v>409</v>
      </c>
      <c r="G235" s="301">
        <f>SUM(G236:G240)</f>
        <v>568</v>
      </c>
    </row>
    <row r="236" spans="1:7" ht="17.25" customHeight="1">
      <c r="A236" s="303">
        <v>1193</v>
      </c>
      <c r="B236" s="304">
        <v>245100</v>
      </c>
      <c r="C236" s="580" t="s">
        <v>1240</v>
      </c>
      <c r="D236" s="580"/>
      <c r="E236" s="580"/>
      <c r="F236" s="306"/>
      <c r="G236" s="306"/>
    </row>
    <row r="237" spans="1:7" ht="17.25" customHeight="1">
      <c r="A237" s="303">
        <v>1194</v>
      </c>
      <c r="B237" s="304">
        <v>245200</v>
      </c>
      <c r="C237" s="580" t="s">
        <v>1241</v>
      </c>
      <c r="D237" s="580"/>
      <c r="E237" s="580"/>
      <c r="F237" s="306">
        <v>409</v>
      </c>
      <c r="G237" s="306">
        <v>568</v>
      </c>
    </row>
    <row r="238" spans="1:7" ht="17.25" customHeight="1">
      <c r="A238" s="303">
        <v>1195</v>
      </c>
      <c r="B238" s="304">
        <v>245300</v>
      </c>
      <c r="C238" s="580" t="s">
        <v>1242</v>
      </c>
      <c r="D238" s="580"/>
      <c r="E238" s="580"/>
      <c r="F238" s="306"/>
      <c r="G238" s="306"/>
    </row>
    <row r="239" spans="1:7" ht="22.5" customHeight="1">
      <c r="A239" s="303">
        <v>1196</v>
      </c>
      <c r="B239" s="304">
        <v>245400</v>
      </c>
      <c r="C239" s="580" t="s">
        <v>1243</v>
      </c>
      <c r="D239" s="580"/>
      <c r="E239" s="580"/>
      <c r="F239" s="306"/>
      <c r="G239" s="306"/>
    </row>
    <row r="240" spans="1:7" ht="22.5" customHeight="1">
      <c r="A240" s="303">
        <v>1197</v>
      </c>
      <c r="B240" s="304">
        <v>245500</v>
      </c>
      <c r="C240" s="580" t="s">
        <v>1244</v>
      </c>
      <c r="D240" s="580"/>
      <c r="E240" s="580"/>
      <c r="F240" s="306"/>
      <c r="G240" s="306"/>
    </row>
    <row r="241" spans="1:7" s="302" customFormat="1" ht="17.25" customHeight="1">
      <c r="A241" s="293">
        <v>1198</v>
      </c>
      <c r="B241" s="294">
        <v>250000</v>
      </c>
      <c r="C241" s="581" t="s">
        <v>1245</v>
      </c>
      <c r="D241" s="581"/>
      <c r="E241" s="581"/>
      <c r="F241" s="321">
        <f>F242+F246+F249+F251</f>
        <v>1522</v>
      </c>
      <c r="G241" s="321">
        <f>G242+G246+G249+G251</f>
        <v>1085</v>
      </c>
    </row>
    <row r="242" spans="1:7" s="302" customFormat="1" ht="17.25" customHeight="1">
      <c r="A242" s="293">
        <v>1199</v>
      </c>
      <c r="B242" s="294">
        <v>251000</v>
      </c>
      <c r="C242" s="581" t="s">
        <v>1246</v>
      </c>
      <c r="D242" s="581"/>
      <c r="E242" s="581"/>
      <c r="F242" s="321">
        <f>SUM(F243:F245)</f>
        <v>1098</v>
      </c>
      <c r="G242" s="321">
        <f>SUM(G243:G245)</f>
        <v>547</v>
      </c>
    </row>
    <row r="243" spans="1:7" ht="17.25" customHeight="1">
      <c r="A243" s="303">
        <v>1200</v>
      </c>
      <c r="B243" s="304">
        <v>251100</v>
      </c>
      <c r="C243" s="580" t="s">
        <v>1247</v>
      </c>
      <c r="D243" s="580"/>
      <c r="E243" s="580"/>
      <c r="F243" s="322">
        <v>1098</v>
      </c>
      <c r="G243" s="322">
        <v>547</v>
      </c>
    </row>
    <row r="244" spans="1:7" ht="17.25" customHeight="1">
      <c r="A244" s="303">
        <v>1201</v>
      </c>
      <c r="B244" s="304">
        <v>251200</v>
      </c>
      <c r="C244" s="580" t="s">
        <v>1248</v>
      </c>
      <c r="D244" s="580"/>
      <c r="E244" s="580"/>
      <c r="F244" s="322"/>
      <c r="G244" s="322"/>
    </row>
    <row r="245" spans="1:7" ht="17.25" customHeight="1">
      <c r="A245" s="303">
        <v>1202</v>
      </c>
      <c r="B245" s="304">
        <v>251300</v>
      </c>
      <c r="C245" s="580" t="s">
        <v>1249</v>
      </c>
      <c r="D245" s="580"/>
      <c r="E245" s="580"/>
      <c r="F245" s="322"/>
      <c r="G245" s="322"/>
    </row>
    <row r="246" spans="1:7" s="302" customFormat="1" ht="17.25" customHeight="1">
      <c r="A246" s="293">
        <v>1203</v>
      </c>
      <c r="B246" s="294">
        <v>252000</v>
      </c>
      <c r="C246" s="581" t="s">
        <v>1250</v>
      </c>
      <c r="D246" s="581"/>
      <c r="E246" s="581"/>
      <c r="F246" s="301">
        <f>F247+F248</f>
        <v>424</v>
      </c>
      <c r="G246" s="301">
        <f>G247+G248</f>
        <v>538</v>
      </c>
    </row>
    <row r="247" spans="1:7" ht="17.25" customHeight="1">
      <c r="A247" s="303">
        <v>1204</v>
      </c>
      <c r="B247" s="304">
        <v>252100</v>
      </c>
      <c r="C247" s="580" t="s">
        <v>1251</v>
      </c>
      <c r="D247" s="580"/>
      <c r="E247" s="580"/>
      <c r="F247" s="306">
        <v>424</v>
      </c>
      <c r="G247" s="306">
        <v>538</v>
      </c>
    </row>
    <row r="248" spans="1:7" ht="17.25" customHeight="1">
      <c r="A248" s="303">
        <v>1205</v>
      </c>
      <c r="B248" s="304">
        <v>252200</v>
      </c>
      <c r="C248" s="580" t="s">
        <v>1252</v>
      </c>
      <c r="D248" s="580"/>
      <c r="E248" s="580"/>
      <c r="F248" s="306"/>
      <c r="G248" s="306"/>
    </row>
    <row r="249" spans="1:7" s="302" customFormat="1" ht="17.25" customHeight="1">
      <c r="A249" s="293">
        <v>1206</v>
      </c>
      <c r="B249" s="294">
        <v>253000</v>
      </c>
      <c r="C249" s="581" t="s">
        <v>1253</v>
      </c>
      <c r="D249" s="581"/>
      <c r="E249" s="581"/>
      <c r="F249" s="301">
        <f>F250</f>
        <v>0</v>
      </c>
      <c r="G249" s="301">
        <f>G250</f>
        <v>0</v>
      </c>
    </row>
    <row r="250" spans="1:7" ht="17.25" customHeight="1">
      <c r="A250" s="303">
        <v>1207</v>
      </c>
      <c r="B250" s="304">
        <v>253100</v>
      </c>
      <c r="C250" s="580" t="s">
        <v>1254</v>
      </c>
      <c r="D250" s="580"/>
      <c r="E250" s="580"/>
      <c r="F250" s="306"/>
      <c r="G250" s="306"/>
    </row>
    <row r="251" spans="1:7" s="302" customFormat="1" ht="17.25" customHeight="1">
      <c r="A251" s="293">
        <v>1208</v>
      </c>
      <c r="B251" s="294">
        <v>254000</v>
      </c>
      <c r="C251" s="581" t="s">
        <v>1255</v>
      </c>
      <c r="D251" s="581"/>
      <c r="E251" s="581"/>
      <c r="F251" s="301">
        <f>SUM(F252:F254)</f>
        <v>0</v>
      </c>
      <c r="G251" s="301">
        <f>SUM(G252:G254)</f>
        <v>0</v>
      </c>
    </row>
    <row r="252" spans="1:7" ht="17.25" customHeight="1">
      <c r="A252" s="303">
        <v>1209</v>
      </c>
      <c r="B252" s="304">
        <v>254100</v>
      </c>
      <c r="C252" s="580" t="s">
        <v>1256</v>
      </c>
      <c r="D252" s="580"/>
      <c r="E252" s="580"/>
      <c r="F252" s="306"/>
      <c r="G252" s="306"/>
    </row>
    <row r="253" spans="1:7" ht="17.25" customHeight="1">
      <c r="A253" s="303">
        <v>1210</v>
      </c>
      <c r="B253" s="304">
        <v>254200</v>
      </c>
      <c r="C253" s="580" t="s">
        <v>1257</v>
      </c>
      <c r="D253" s="580"/>
      <c r="E253" s="580"/>
      <c r="F253" s="306"/>
      <c r="G253" s="306"/>
    </row>
    <row r="254" spans="1:7" ht="17.25" customHeight="1">
      <c r="A254" s="303">
        <v>1211</v>
      </c>
      <c r="B254" s="304">
        <v>254900</v>
      </c>
      <c r="C254" s="580" t="s">
        <v>1258</v>
      </c>
      <c r="D254" s="580"/>
      <c r="E254" s="580"/>
      <c r="F254" s="306"/>
      <c r="G254" s="306"/>
    </row>
    <row r="255" spans="1:7" s="302" customFormat="1" ht="17.25" customHeight="1">
      <c r="A255" s="293">
        <v>1212</v>
      </c>
      <c r="B255" s="294">
        <v>290000</v>
      </c>
      <c r="C255" s="581" t="s">
        <v>1259</v>
      </c>
      <c r="D255" s="581"/>
      <c r="E255" s="581"/>
      <c r="F255" s="301">
        <f>F256</f>
        <v>2931</v>
      </c>
      <c r="G255" s="301">
        <f>G256</f>
        <v>4247</v>
      </c>
    </row>
    <row r="256" spans="1:7" s="302" customFormat="1" ht="17.25" customHeight="1">
      <c r="A256" s="293">
        <v>1213</v>
      </c>
      <c r="B256" s="294">
        <v>291000</v>
      </c>
      <c r="C256" s="581" t="s">
        <v>1260</v>
      </c>
      <c r="D256" s="581"/>
      <c r="E256" s="581"/>
      <c r="F256" s="301">
        <f>SUM(F257:F260)</f>
        <v>2931</v>
      </c>
      <c r="G256" s="301">
        <f>SUM(G257:G260)</f>
        <v>4247</v>
      </c>
    </row>
    <row r="257" spans="1:7" ht="17.25" customHeight="1">
      <c r="A257" s="303">
        <v>1214</v>
      </c>
      <c r="B257" s="304">
        <v>291100</v>
      </c>
      <c r="C257" s="580" t="s">
        <v>1261</v>
      </c>
      <c r="D257" s="580"/>
      <c r="E257" s="580"/>
      <c r="F257" s="306"/>
      <c r="G257" s="306"/>
    </row>
    <row r="258" spans="1:7" ht="17.25" customHeight="1">
      <c r="A258" s="303">
        <v>1215</v>
      </c>
      <c r="B258" s="304">
        <v>291200</v>
      </c>
      <c r="C258" s="580" t="s">
        <v>1262</v>
      </c>
      <c r="D258" s="580"/>
      <c r="E258" s="580"/>
      <c r="F258" s="306">
        <v>239</v>
      </c>
      <c r="G258" s="306">
        <v>8</v>
      </c>
    </row>
    <row r="259" spans="1:7" ht="17.25" customHeight="1">
      <c r="A259" s="303">
        <v>1216</v>
      </c>
      <c r="B259" s="304">
        <v>291300</v>
      </c>
      <c r="C259" s="580" t="s">
        <v>1263</v>
      </c>
      <c r="D259" s="580"/>
      <c r="E259" s="580"/>
      <c r="F259" s="306">
        <v>2692</v>
      </c>
      <c r="G259" s="306">
        <v>4239</v>
      </c>
    </row>
    <row r="260" spans="1:7" ht="17.25" customHeight="1">
      <c r="A260" s="303">
        <v>1217</v>
      </c>
      <c r="B260" s="304">
        <v>291900</v>
      </c>
      <c r="C260" s="580" t="s">
        <v>1264</v>
      </c>
      <c r="D260" s="580"/>
      <c r="E260" s="580"/>
      <c r="F260" s="306"/>
      <c r="G260" s="306"/>
    </row>
    <row r="261" spans="1:7" s="302" customFormat="1" ht="21.75" customHeight="1">
      <c r="A261" s="323">
        <v>1218</v>
      </c>
      <c r="B261" s="324">
        <v>300000</v>
      </c>
      <c r="C261" s="578" t="s">
        <v>1265</v>
      </c>
      <c r="D261" s="578"/>
      <c r="E261" s="578"/>
      <c r="F261" s="301">
        <f>F262+F275-F276+F277-F278+F280-F281</f>
        <v>97919</v>
      </c>
      <c r="G261" s="301">
        <f>G262+G275-G276+G277-G278+G280-G281</f>
        <v>88849</v>
      </c>
    </row>
    <row r="262" spans="1:7" s="302" customFormat="1" ht="17.25" customHeight="1">
      <c r="A262" s="323">
        <v>1219</v>
      </c>
      <c r="B262" s="324">
        <v>310000</v>
      </c>
      <c r="C262" s="578" t="s">
        <v>1266</v>
      </c>
      <c r="D262" s="578"/>
      <c r="E262" s="578"/>
      <c r="F262" s="301">
        <f>F263</f>
        <v>86440</v>
      </c>
      <c r="G262" s="301">
        <f>G263</f>
        <v>82153</v>
      </c>
    </row>
    <row r="263" spans="1:7" s="302" customFormat="1" ht="17.25" customHeight="1">
      <c r="A263" s="323">
        <v>1220</v>
      </c>
      <c r="B263" s="324">
        <v>311000</v>
      </c>
      <c r="C263" s="578" t="s">
        <v>1267</v>
      </c>
      <c r="D263" s="578"/>
      <c r="E263" s="578"/>
      <c r="F263" s="301">
        <f>F267+F268-F269+F270+F271-F272+F273+F274</f>
        <v>86440</v>
      </c>
      <c r="G263" s="301">
        <f>G267+G268-G269+G270+G271-G272+G273+G274</f>
        <v>82153</v>
      </c>
    </row>
    <row r="264" spans="1:7" ht="12.75">
      <c r="A264" s="566" t="s">
        <v>533</v>
      </c>
      <c r="B264" s="572" t="s">
        <v>534</v>
      </c>
      <c r="C264" s="583" t="s">
        <v>535</v>
      </c>
      <c r="D264" s="583"/>
      <c r="E264" s="583"/>
      <c r="F264" s="583" t="s">
        <v>1113</v>
      </c>
      <c r="G264" s="583"/>
    </row>
    <row r="265" spans="1:7" ht="24">
      <c r="A265" s="566"/>
      <c r="B265" s="572"/>
      <c r="C265" s="583"/>
      <c r="D265" s="583"/>
      <c r="E265" s="583"/>
      <c r="F265" s="319" t="s">
        <v>1114</v>
      </c>
      <c r="G265" s="319" t="s">
        <v>1115</v>
      </c>
    </row>
    <row r="266" spans="1:7" ht="12.75">
      <c r="A266" s="293">
        <v>1</v>
      </c>
      <c r="B266" s="294">
        <v>2</v>
      </c>
      <c r="C266" s="583">
        <v>3</v>
      </c>
      <c r="D266" s="583"/>
      <c r="E266" s="583"/>
      <c r="F266" s="320" t="s">
        <v>419</v>
      </c>
      <c r="G266" s="320" t="s">
        <v>420</v>
      </c>
    </row>
    <row r="267" spans="1:7" ht="17.25" customHeight="1">
      <c r="A267" s="303">
        <v>1221</v>
      </c>
      <c r="B267" s="304">
        <v>311100</v>
      </c>
      <c r="C267" s="580" t="s">
        <v>1268</v>
      </c>
      <c r="D267" s="580"/>
      <c r="E267" s="580"/>
      <c r="F267" s="306">
        <v>81355</v>
      </c>
      <c r="G267" s="306">
        <v>79415</v>
      </c>
    </row>
    <row r="268" spans="1:7" ht="17.25" customHeight="1">
      <c r="A268" s="303">
        <v>1222</v>
      </c>
      <c r="B268" s="304">
        <v>311200</v>
      </c>
      <c r="C268" s="580" t="s">
        <v>1269</v>
      </c>
      <c r="D268" s="580"/>
      <c r="E268" s="580"/>
      <c r="F268" s="306">
        <v>1529</v>
      </c>
      <c r="G268" s="306">
        <v>1558</v>
      </c>
    </row>
    <row r="269" spans="1:7" ht="22.5" customHeight="1">
      <c r="A269" s="303">
        <v>1223</v>
      </c>
      <c r="B269" s="304">
        <v>311300</v>
      </c>
      <c r="C269" s="580" t="s">
        <v>1270</v>
      </c>
      <c r="D269" s="580"/>
      <c r="E269" s="580"/>
      <c r="F269" s="306"/>
      <c r="G269" s="306"/>
    </row>
    <row r="270" spans="1:7" ht="17.25" customHeight="1">
      <c r="A270" s="303">
        <v>1224</v>
      </c>
      <c r="B270" s="304">
        <v>311400</v>
      </c>
      <c r="C270" s="580" t="s">
        <v>1271</v>
      </c>
      <c r="D270" s="580"/>
      <c r="E270" s="580"/>
      <c r="F270" s="306"/>
      <c r="G270" s="306"/>
    </row>
    <row r="271" spans="1:7" ht="17.25" customHeight="1">
      <c r="A271" s="303">
        <v>1225</v>
      </c>
      <c r="B271" s="304">
        <v>311500</v>
      </c>
      <c r="C271" s="580" t="s">
        <v>1272</v>
      </c>
      <c r="D271" s="580"/>
      <c r="E271" s="580"/>
      <c r="F271" s="306">
        <v>3556</v>
      </c>
      <c r="G271" s="306">
        <v>1180</v>
      </c>
    </row>
    <row r="272" spans="1:7" ht="23.25" customHeight="1">
      <c r="A272" s="303">
        <v>1226</v>
      </c>
      <c r="B272" s="304">
        <v>311600</v>
      </c>
      <c r="C272" s="587" t="s">
        <v>1273</v>
      </c>
      <c r="D272" s="588"/>
      <c r="E272" s="589"/>
      <c r="F272" s="306"/>
      <c r="G272" s="306"/>
    </row>
    <row r="273" spans="1:7" ht="17.25" customHeight="1">
      <c r="A273" s="303">
        <v>1227</v>
      </c>
      <c r="B273" s="304">
        <v>311700</v>
      </c>
      <c r="C273" s="580" t="s">
        <v>1274</v>
      </c>
      <c r="D273" s="580"/>
      <c r="E273" s="580"/>
      <c r="F273" s="306"/>
      <c r="G273" s="306"/>
    </row>
    <row r="274" spans="1:7" ht="17.25" customHeight="1">
      <c r="A274" s="325">
        <v>1228</v>
      </c>
      <c r="B274" s="326">
        <v>311900</v>
      </c>
      <c r="C274" s="590" t="s">
        <v>1275</v>
      </c>
      <c r="D274" s="590"/>
      <c r="E274" s="590"/>
      <c r="F274" s="327"/>
      <c r="G274" s="327"/>
    </row>
    <row r="275" spans="1:7" ht="17.25" customHeight="1">
      <c r="A275" s="323">
        <v>1229</v>
      </c>
      <c r="B275" s="324">
        <v>321121</v>
      </c>
      <c r="C275" s="578" t="s">
        <v>1276</v>
      </c>
      <c r="D275" s="578"/>
      <c r="E275" s="578"/>
      <c r="F275" s="328">
        <v>4805</v>
      </c>
      <c r="G275" s="328"/>
    </row>
    <row r="276" spans="1:8" ht="17.25" customHeight="1">
      <c r="A276" s="323">
        <v>1230</v>
      </c>
      <c r="B276" s="324">
        <v>321122</v>
      </c>
      <c r="C276" s="591" t="s">
        <v>1277</v>
      </c>
      <c r="D276" s="591"/>
      <c r="E276" s="591"/>
      <c r="F276" s="328"/>
      <c r="G276" s="328"/>
      <c r="H276" s="330"/>
    </row>
    <row r="277" spans="1:7" ht="17.25" customHeight="1">
      <c r="A277" s="323">
        <v>1231</v>
      </c>
      <c r="B277" s="324">
        <v>321311</v>
      </c>
      <c r="C277" s="578" t="s">
        <v>1278</v>
      </c>
      <c r="D277" s="578"/>
      <c r="E277" s="578"/>
      <c r="F277" s="328">
        <v>6674</v>
      </c>
      <c r="G277" s="328">
        <v>6696</v>
      </c>
    </row>
    <row r="278" spans="1:7" ht="17.25" customHeight="1">
      <c r="A278" s="323">
        <v>1232</v>
      </c>
      <c r="B278" s="324">
        <v>321312</v>
      </c>
      <c r="C278" s="578" t="s">
        <v>1279</v>
      </c>
      <c r="D278" s="578"/>
      <c r="E278" s="578"/>
      <c r="F278" s="328"/>
      <c r="G278" s="328"/>
    </row>
    <row r="279" spans="1:7" s="302" customFormat="1" ht="17.25" customHeight="1">
      <c r="A279" s="323"/>
      <c r="B279" s="324"/>
      <c r="C279" s="584" t="s">
        <v>1280</v>
      </c>
      <c r="D279" s="585"/>
      <c r="E279" s="586"/>
      <c r="F279" s="331"/>
      <c r="G279" s="331"/>
    </row>
    <row r="280" spans="1:7" s="302" customFormat="1" ht="17.25" customHeight="1">
      <c r="A280" s="323">
        <v>1233</v>
      </c>
      <c r="B280" s="324"/>
      <c r="C280" s="584" t="s">
        <v>1281</v>
      </c>
      <c r="D280" s="585"/>
      <c r="E280" s="586"/>
      <c r="F280" s="331">
        <f>IF((F282+F284-F283-F285)&gt;0,F282+F284-F283-F285,0)</f>
        <v>0</v>
      </c>
      <c r="G280" s="331">
        <f>IF((G282+G284-G283-G285)&gt;0,G282+G284-G283-G285,0)</f>
        <v>0</v>
      </c>
    </row>
    <row r="281" spans="1:7" s="302" customFormat="1" ht="17.25" customHeight="1">
      <c r="A281" s="323">
        <v>1234</v>
      </c>
      <c r="B281" s="324"/>
      <c r="C281" s="584" t="s">
        <v>1282</v>
      </c>
      <c r="D281" s="585"/>
      <c r="E281" s="586"/>
      <c r="F281" s="331">
        <f>IF((F283+F285-F282-F284)&gt;0,F283+F285-F282-F284,0)</f>
        <v>0</v>
      </c>
      <c r="G281" s="331">
        <f>IF((G283+G285-G282-G284)&gt;0,G283+G285-G282-G284,0)</f>
        <v>0</v>
      </c>
    </row>
    <row r="282" spans="1:7" s="302" customFormat="1" ht="30.75" customHeight="1">
      <c r="A282" s="323">
        <v>1235</v>
      </c>
      <c r="B282" s="324">
        <v>330000</v>
      </c>
      <c r="C282" s="584" t="s">
        <v>1283</v>
      </c>
      <c r="D282" s="585"/>
      <c r="E282" s="586"/>
      <c r="F282" s="328"/>
      <c r="G282" s="328"/>
    </row>
    <row r="283" spans="1:7" s="302" customFormat="1" ht="17.25" customHeight="1">
      <c r="A283" s="323">
        <v>1236</v>
      </c>
      <c r="B283" s="324">
        <v>330000</v>
      </c>
      <c r="C283" s="584" t="s">
        <v>1284</v>
      </c>
      <c r="D283" s="585"/>
      <c r="E283" s="586"/>
      <c r="F283" s="328"/>
      <c r="G283" s="328"/>
    </row>
    <row r="284" spans="1:7" s="302" customFormat="1" ht="17.25" customHeight="1">
      <c r="A284" s="323">
        <v>1237</v>
      </c>
      <c r="B284" s="324">
        <v>340000</v>
      </c>
      <c r="C284" s="584" t="s">
        <v>1285</v>
      </c>
      <c r="D284" s="585"/>
      <c r="E284" s="586"/>
      <c r="F284" s="328"/>
      <c r="G284" s="328"/>
    </row>
    <row r="285" spans="1:7" s="302" customFormat="1" ht="17.25" customHeight="1">
      <c r="A285" s="323">
        <v>1238</v>
      </c>
      <c r="B285" s="324">
        <v>340000</v>
      </c>
      <c r="C285" s="584" t="s">
        <v>1286</v>
      </c>
      <c r="D285" s="585"/>
      <c r="E285" s="586"/>
      <c r="F285" s="328"/>
      <c r="G285" s="328"/>
    </row>
    <row r="286" spans="1:7" s="302" customFormat="1" ht="17.25" customHeight="1">
      <c r="A286" s="323">
        <v>1239</v>
      </c>
      <c r="B286" s="324"/>
      <c r="C286" s="578" t="s">
        <v>1287</v>
      </c>
      <c r="D286" s="578"/>
      <c r="E286" s="578"/>
      <c r="F286" s="331">
        <f>F108+F261</f>
        <v>102781</v>
      </c>
      <c r="G286" s="331">
        <f>G108+G261</f>
        <v>94749</v>
      </c>
    </row>
    <row r="287" spans="1:7" s="302" customFormat="1" ht="17.25" customHeight="1">
      <c r="A287" s="323">
        <v>1240</v>
      </c>
      <c r="B287" s="324">
        <v>352000</v>
      </c>
      <c r="C287" s="578" t="s">
        <v>1288</v>
      </c>
      <c r="D287" s="578"/>
      <c r="E287" s="578"/>
      <c r="F287" s="328">
        <v>1962</v>
      </c>
      <c r="G287" s="328">
        <v>1826</v>
      </c>
    </row>
    <row r="288" spans="3:7" ht="12.75">
      <c r="C288" s="334"/>
      <c r="D288" s="334"/>
      <c r="E288" s="334"/>
      <c r="F288" s="334"/>
      <c r="G288" s="334"/>
    </row>
    <row r="289" spans="1:8" ht="12.75">
      <c r="A289" s="279"/>
      <c r="B289" s="275"/>
      <c r="C289" s="283"/>
      <c r="D289" s="283"/>
      <c r="E289" s="283"/>
      <c r="F289" s="283"/>
      <c r="G289" s="283"/>
      <c r="H289" s="277"/>
    </row>
    <row r="290" spans="1:8" ht="12.75">
      <c r="A290" s="335" t="s">
        <v>1289</v>
      </c>
      <c r="C290" s="336"/>
      <c r="D290" s="337" t="s">
        <v>1290</v>
      </c>
      <c r="E290" s="337"/>
      <c r="F290" s="592" t="s">
        <v>472</v>
      </c>
      <c r="G290" s="592"/>
      <c r="H290" s="277"/>
    </row>
    <row r="291" spans="1:8" ht="12.75">
      <c r="A291" s="279"/>
      <c r="B291" s="339"/>
      <c r="C291" s="340"/>
      <c r="D291" s="337" t="s">
        <v>1291</v>
      </c>
      <c r="E291" s="341"/>
      <c r="F291" s="283"/>
      <c r="G291" s="283"/>
      <c r="H291" s="277"/>
    </row>
    <row r="292" spans="1:8" ht="12.75">
      <c r="A292" s="279"/>
      <c r="B292" s="342"/>
      <c r="C292" s="283"/>
      <c r="D292" s="283"/>
      <c r="E292" s="283"/>
      <c r="F292" s="283"/>
      <c r="G292" s="283"/>
      <c r="H292" s="277"/>
    </row>
    <row r="293" spans="1:8" ht="12.75">
      <c r="A293" s="279"/>
      <c r="B293" s="275"/>
      <c r="C293" s="283"/>
      <c r="D293" s="283"/>
      <c r="E293" s="283"/>
      <c r="F293" s="283"/>
      <c r="G293" s="283"/>
      <c r="H293" s="277"/>
    </row>
    <row r="294" spans="1:8" ht="12.75">
      <c r="A294" s="279"/>
      <c r="B294" s="275"/>
      <c r="C294" s="283"/>
      <c r="D294" s="283"/>
      <c r="E294" s="283"/>
      <c r="F294" s="283"/>
      <c r="G294" s="283"/>
      <c r="H294" s="277"/>
    </row>
    <row r="295" spans="1:8" ht="12.75">
      <c r="A295" s="279"/>
      <c r="B295" s="275"/>
      <c r="C295" s="276"/>
      <c r="D295" s="276"/>
      <c r="E295" s="276"/>
      <c r="F295" s="276"/>
      <c r="G295" s="276"/>
      <c r="H295" s="277"/>
    </row>
    <row r="296" spans="1:8" ht="12.75">
      <c r="A296" s="279"/>
      <c r="B296" s="275"/>
      <c r="C296" s="276"/>
      <c r="D296" s="276"/>
      <c r="E296" s="276"/>
      <c r="F296" s="276"/>
      <c r="G296" s="276"/>
      <c r="H296" s="277"/>
    </row>
    <row r="297" spans="1:8" ht="12.75">
      <c r="A297" s="279"/>
      <c r="B297" s="275"/>
      <c r="C297" s="276"/>
      <c r="D297" s="276"/>
      <c r="E297" s="276"/>
      <c r="F297" s="276"/>
      <c r="G297" s="276"/>
      <c r="H297" s="277"/>
    </row>
  </sheetData>
  <sheetProtection password="CB01" sheet="1"/>
  <mergeCells count="221">
    <mergeCell ref="C284:E284"/>
    <mergeCell ref="C285:E285"/>
    <mergeCell ref="C286:E286"/>
    <mergeCell ref="C287:E287"/>
    <mergeCell ref="F290:G290"/>
    <mergeCell ref="C278:E278"/>
    <mergeCell ref="C279:E279"/>
    <mergeCell ref="C280:E280"/>
    <mergeCell ref="C281:E281"/>
    <mergeCell ref="C282:E282"/>
    <mergeCell ref="C283:E283"/>
    <mergeCell ref="C272:E272"/>
    <mergeCell ref="C273:E273"/>
    <mergeCell ref="C274:E274"/>
    <mergeCell ref="C275:E275"/>
    <mergeCell ref="C276:E276"/>
    <mergeCell ref="C277:E277"/>
    <mergeCell ref="C266:E266"/>
    <mergeCell ref="C267:E267"/>
    <mergeCell ref="C268:E268"/>
    <mergeCell ref="C269:E269"/>
    <mergeCell ref="C270:E270"/>
    <mergeCell ref="C271:E271"/>
    <mergeCell ref="C262:E262"/>
    <mergeCell ref="C263:E263"/>
    <mergeCell ref="A264:A265"/>
    <mergeCell ref="B264:B265"/>
    <mergeCell ref="C264:E265"/>
    <mergeCell ref="F264:G264"/>
    <mergeCell ref="C256:E256"/>
    <mergeCell ref="C257:E257"/>
    <mergeCell ref="C258:E258"/>
    <mergeCell ref="C259:E259"/>
    <mergeCell ref="C260:E260"/>
    <mergeCell ref="C261:E261"/>
    <mergeCell ref="C250:E250"/>
    <mergeCell ref="C251:E251"/>
    <mergeCell ref="C252:E252"/>
    <mergeCell ref="C253:E253"/>
    <mergeCell ref="C254:E254"/>
    <mergeCell ref="C255:E255"/>
    <mergeCell ref="C244:E244"/>
    <mergeCell ref="C245:E245"/>
    <mergeCell ref="C246:E246"/>
    <mergeCell ref="C247:E247"/>
    <mergeCell ref="C248:E248"/>
    <mergeCell ref="C249:E249"/>
    <mergeCell ref="C238:E238"/>
    <mergeCell ref="C239:E239"/>
    <mergeCell ref="C240:E240"/>
    <mergeCell ref="C241:E241"/>
    <mergeCell ref="C242:E242"/>
    <mergeCell ref="C243:E243"/>
    <mergeCell ref="C232:E232"/>
    <mergeCell ref="C233:E233"/>
    <mergeCell ref="C234:E234"/>
    <mergeCell ref="C235:E235"/>
    <mergeCell ref="C236:E236"/>
    <mergeCell ref="C237:E237"/>
    <mergeCell ref="C226:E226"/>
    <mergeCell ref="C227:E227"/>
    <mergeCell ref="C228:E228"/>
    <mergeCell ref="C229:E229"/>
    <mergeCell ref="C230:E230"/>
    <mergeCell ref="C231:E231"/>
    <mergeCell ref="C220:E220"/>
    <mergeCell ref="C221:E221"/>
    <mergeCell ref="C222:E222"/>
    <mergeCell ref="C223:E223"/>
    <mergeCell ref="C224:E224"/>
    <mergeCell ref="C225:E225"/>
    <mergeCell ref="C216:E216"/>
    <mergeCell ref="A217:A218"/>
    <mergeCell ref="B217:B218"/>
    <mergeCell ref="C217:E218"/>
    <mergeCell ref="F217:G217"/>
    <mergeCell ref="C219:E219"/>
    <mergeCell ref="C210:E210"/>
    <mergeCell ref="C211:E211"/>
    <mergeCell ref="C212:E212"/>
    <mergeCell ref="C213:E213"/>
    <mergeCell ref="C214:E214"/>
    <mergeCell ref="C215:E215"/>
    <mergeCell ref="C204:E204"/>
    <mergeCell ref="C205:E205"/>
    <mergeCell ref="C206:E206"/>
    <mergeCell ref="C207:E207"/>
    <mergeCell ref="C208:E208"/>
    <mergeCell ref="C209:E209"/>
    <mergeCell ref="C198:E198"/>
    <mergeCell ref="C199:E199"/>
    <mergeCell ref="C200:E200"/>
    <mergeCell ref="C201:E201"/>
    <mergeCell ref="C202:E202"/>
    <mergeCell ref="C203:E203"/>
    <mergeCell ref="C192:E192"/>
    <mergeCell ref="C193:E193"/>
    <mergeCell ref="C194:E194"/>
    <mergeCell ref="C195:E195"/>
    <mergeCell ref="C196:E196"/>
    <mergeCell ref="C197:E197"/>
    <mergeCell ref="C186:E186"/>
    <mergeCell ref="C187:E187"/>
    <mergeCell ref="C188:E188"/>
    <mergeCell ref="C189:E189"/>
    <mergeCell ref="C190:E190"/>
    <mergeCell ref="C191:E191"/>
    <mergeCell ref="F179:G179"/>
    <mergeCell ref="C181:E181"/>
    <mergeCell ref="C182:E182"/>
    <mergeCell ref="C183:E183"/>
    <mergeCell ref="C184:E184"/>
    <mergeCell ref="C185:E185"/>
    <mergeCell ref="C174:E174"/>
    <mergeCell ref="C175:E175"/>
    <mergeCell ref="C176:E176"/>
    <mergeCell ref="C177:E177"/>
    <mergeCell ref="C178:E178"/>
    <mergeCell ref="A179:A180"/>
    <mergeCell ref="B179:B180"/>
    <mergeCell ref="C179:E180"/>
    <mergeCell ref="C168:E168"/>
    <mergeCell ref="C169:E169"/>
    <mergeCell ref="C170:E170"/>
    <mergeCell ref="C171:E171"/>
    <mergeCell ref="C172:E172"/>
    <mergeCell ref="C173:E173"/>
    <mergeCell ref="C162:E162"/>
    <mergeCell ref="C163:E163"/>
    <mergeCell ref="C164:E164"/>
    <mergeCell ref="C165:E165"/>
    <mergeCell ref="C166:E166"/>
    <mergeCell ref="C167:E167"/>
    <mergeCell ref="C156:E156"/>
    <mergeCell ref="C157:E157"/>
    <mergeCell ref="C158:E158"/>
    <mergeCell ref="C159:E159"/>
    <mergeCell ref="C160:E160"/>
    <mergeCell ref="C161:E161"/>
    <mergeCell ref="C150:E150"/>
    <mergeCell ref="C151:E151"/>
    <mergeCell ref="C152:E152"/>
    <mergeCell ref="C153:E153"/>
    <mergeCell ref="C154:E154"/>
    <mergeCell ref="C155:E155"/>
    <mergeCell ref="F143:G143"/>
    <mergeCell ref="C145:E145"/>
    <mergeCell ref="C146:E146"/>
    <mergeCell ref="C147:E147"/>
    <mergeCell ref="C148:E148"/>
    <mergeCell ref="C149:E149"/>
    <mergeCell ref="C138:E138"/>
    <mergeCell ref="C139:E139"/>
    <mergeCell ref="C140:E140"/>
    <mergeCell ref="C141:E141"/>
    <mergeCell ref="C142:E142"/>
    <mergeCell ref="A143:A144"/>
    <mergeCell ref="B143:B144"/>
    <mergeCell ref="C143:E144"/>
    <mergeCell ref="C132:E132"/>
    <mergeCell ref="C133:E133"/>
    <mergeCell ref="C134:E134"/>
    <mergeCell ref="C135:E135"/>
    <mergeCell ref="C136:E136"/>
    <mergeCell ref="C137:E137"/>
    <mergeCell ref="C126:E126"/>
    <mergeCell ref="C127:E127"/>
    <mergeCell ref="C128:E128"/>
    <mergeCell ref="C129:E129"/>
    <mergeCell ref="C130:E130"/>
    <mergeCell ref="C131:E131"/>
    <mergeCell ref="C120:E120"/>
    <mergeCell ref="C121:E121"/>
    <mergeCell ref="C122:E122"/>
    <mergeCell ref="C123:E123"/>
    <mergeCell ref="C124:E124"/>
    <mergeCell ref="C125:E125"/>
    <mergeCell ref="C114:E114"/>
    <mergeCell ref="C115:E115"/>
    <mergeCell ref="C116:E116"/>
    <mergeCell ref="C117:E117"/>
    <mergeCell ref="C118:E118"/>
    <mergeCell ref="C119:E119"/>
    <mergeCell ref="C108:E108"/>
    <mergeCell ref="C109:E109"/>
    <mergeCell ref="C110:E110"/>
    <mergeCell ref="C111:E111"/>
    <mergeCell ref="C112:E112"/>
    <mergeCell ref="C113:E113"/>
    <mergeCell ref="A104:A105"/>
    <mergeCell ref="B104:B105"/>
    <mergeCell ref="C104:E105"/>
    <mergeCell ref="F104:G104"/>
    <mergeCell ref="C106:E106"/>
    <mergeCell ref="C107:E107"/>
    <mergeCell ref="A87:A89"/>
    <mergeCell ref="B87:B89"/>
    <mergeCell ref="C87:C89"/>
    <mergeCell ref="E87:G87"/>
    <mergeCell ref="D88:D89"/>
    <mergeCell ref="E88:E89"/>
    <mergeCell ref="F88:F89"/>
    <mergeCell ref="G88:G89"/>
    <mergeCell ref="A45:A47"/>
    <mergeCell ref="B45:B47"/>
    <mergeCell ref="C45:C47"/>
    <mergeCell ref="E45:G45"/>
    <mergeCell ref="D46:D47"/>
    <mergeCell ref="E46:E47"/>
    <mergeCell ref="F46:F47"/>
    <mergeCell ref="G46:G47"/>
    <mergeCell ref="A14:G14"/>
    <mergeCell ref="A15:G15"/>
    <mergeCell ref="A18:A20"/>
    <mergeCell ref="B18:B20"/>
    <mergeCell ref="C18:C20"/>
    <mergeCell ref="E18:G18"/>
    <mergeCell ref="D19:D20"/>
    <mergeCell ref="E19:E20"/>
    <mergeCell ref="F19:F20"/>
    <mergeCell ref="G19:G20"/>
  </mergeCells>
  <dataValidations count="2">
    <dataValidation type="whole" allowBlank="1" showInputMessage="1" showErrorMessage="1" error="Uneli ste nekorektnu vrednost. Ponovite unos!" sqref="D91:F103 D23:G38 D39:F44 D49:F86 F267:G287 F146:G178 F182:G216 F220:G263 F107:G142">
      <formula1>0</formula1>
      <formula2>9999999999</formula2>
    </dataValidation>
    <dataValidation type="whole" allowBlank="1" showInputMessage="1" showErrorMessage="1" sqref="G39:G44 G49:G86 G91:G103">
      <formula1>0</formula1>
      <formula2>99999999999</formula2>
    </dataValidation>
  </dataValidations>
  <printOptions/>
  <pageMargins left="0.7086614173228347" right="0.35433070866141736" top="0.984251968503937" bottom="0.7874015748031497" header="0.31496062992125984" footer="0.31496062992125984"/>
  <pageSetup horizontalDpi="600" verticalDpi="600" orientation="portrait" paperSize="9" scale="85" r:id="rId2"/>
  <headerFooter alignWithMargins="0">
    <oddHeader xml:space="preserve">&amp;RСтрана &amp;P </oddHeader>
  </headerFooter>
  <rowBreaks count="7" manualBreakCount="7">
    <brk id="44" max="255" man="1"/>
    <brk id="86" max="255" man="1"/>
    <brk id="103" max="255" man="1"/>
    <brk id="142" max="255" man="1"/>
    <brk id="178" max="255" man="1"/>
    <brk id="216" max="255" man="1"/>
    <brk id="2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401"/>
  <sheetViews>
    <sheetView showGridLines="0" showRowColHeaders="0" zoomScale="120" zoomScaleNormal="120" zoomScaleSheetLayoutView="130" zoomScalePageLayoutView="0" workbookViewId="0" topLeftCell="A355">
      <selection activeCell="E371" sqref="E371"/>
    </sheetView>
  </sheetViews>
  <sheetFormatPr defaultColWidth="9.140625" defaultRowHeight="12.75"/>
  <cols>
    <col min="1" max="1" width="6.28125" style="332" customWidth="1"/>
    <col min="2" max="2" width="6.00390625" style="343" customWidth="1"/>
    <col min="3" max="3" width="50.7109375" style="343" customWidth="1"/>
    <col min="4" max="5" width="18.00390625" style="343" customWidth="1"/>
    <col min="6" max="6" width="16.7109375" style="278" customWidth="1"/>
    <col min="7" max="16384" width="9.140625" style="278" customWidth="1"/>
  </cols>
  <sheetData>
    <row r="1" spans="1:5" ht="12.75">
      <c r="A1" s="344"/>
      <c r="B1" s="276"/>
      <c r="C1" s="276"/>
      <c r="D1" s="276"/>
      <c r="E1" s="276"/>
    </row>
    <row r="2" spans="1:5" ht="12.75">
      <c r="A2" s="344"/>
      <c r="B2" s="276"/>
      <c r="C2" s="276"/>
      <c r="D2" s="276"/>
      <c r="E2" s="276"/>
    </row>
    <row r="3" spans="1:5" ht="12.75">
      <c r="A3" s="344"/>
      <c r="B3" s="276"/>
      <c r="C3" s="276"/>
      <c r="D3" s="276"/>
      <c r="E3" s="280" t="s">
        <v>1292</v>
      </c>
    </row>
    <row r="4" spans="1:5" ht="12.75">
      <c r="A4" s="344"/>
      <c r="B4" s="276"/>
      <c r="C4" s="276"/>
      <c r="D4" s="276"/>
      <c r="E4" s="276"/>
    </row>
    <row r="5" spans="1:5" ht="12.75">
      <c r="A5" s="344"/>
      <c r="B5" s="276"/>
      <c r="C5" s="276"/>
      <c r="D5" s="276"/>
      <c r="E5" s="276"/>
    </row>
    <row r="6" spans="1:5" ht="12.75">
      <c r="A6" s="344"/>
      <c r="B6" s="276"/>
      <c r="C6" s="276"/>
      <c r="D6" s="276"/>
      <c r="E6" s="276"/>
    </row>
    <row r="7" spans="1:7" ht="33.75" customHeight="1">
      <c r="A7" s="281" t="s">
        <v>656</v>
      </c>
      <c r="B7" s="282"/>
      <c r="C7" s="283"/>
      <c r="D7" s="283"/>
      <c r="E7" s="283"/>
      <c r="F7" s="345"/>
      <c r="G7" s="277"/>
    </row>
    <row r="8" spans="1:7" ht="18.75">
      <c r="A8" s="520" t="str">
        <f>NazKorisnika</f>
        <v>Специјална болница Врањска Бања</v>
      </c>
      <c r="B8" s="282"/>
      <c r="C8" s="283"/>
      <c r="D8" s="283"/>
      <c r="E8" s="283"/>
      <c r="F8" s="345"/>
      <c r="G8" s="277"/>
    </row>
    <row r="9" spans="1:7" ht="15.75">
      <c r="A9" s="284" t="str">
        <f>"Седиште:   "&amp;biop</f>
        <v>Седиште:   Врањска Бања</v>
      </c>
      <c r="B9" s="275"/>
      <c r="C9" s="285"/>
      <c r="D9" s="518" t="str">
        <f>"Матични број:   "&amp;MatBroj</f>
        <v>Матични број:   07214383</v>
      </c>
      <c r="E9" s="285"/>
      <c r="F9" s="345"/>
      <c r="G9" s="277"/>
    </row>
    <row r="10" spans="1:7" ht="15.75">
      <c r="A10" s="284" t="str">
        <f>"ПИБ:   "&amp;bip</f>
        <v>ПИБ:   100553836</v>
      </c>
      <c r="B10" s="275"/>
      <c r="C10" s="285"/>
      <c r="D10" s="519" t="str">
        <f>"Број подрачуна:  "&amp;BrojPodr</f>
        <v>Број подрачуна:  840-143661-19</v>
      </c>
      <c r="E10" s="285"/>
      <c r="F10" s="345"/>
      <c r="G10" s="277"/>
    </row>
    <row r="11" spans="1:7" ht="15.75">
      <c r="A11" s="286" t="s">
        <v>657</v>
      </c>
      <c r="B11" s="282"/>
      <c r="C11" s="283"/>
      <c r="D11" s="283"/>
      <c r="E11" s="283"/>
      <c r="F11" s="345"/>
      <c r="G11" s="277"/>
    </row>
    <row r="12" spans="1:7" ht="15.75">
      <c r="A12" s="287"/>
      <c r="B12" s="282"/>
      <c r="C12" s="283"/>
      <c r="D12" s="283"/>
      <c r="E12" s="283"/>
      <c r="F12" s="345"/>
      <c r="G12" s="277"/>
    </row>
    <row r="13" spans="1:5" ht="15.75">
      <c r="A13" s="346"/>
      <c r="B13" s="276"/>
      <c r="C13" s="276"/>
      <c r="D13" s="347"/>
      <c r="E13" s="276"/>
    </row>
    <row r="14" spans="1:5" ht="18.75">
      <c r="A14" s="564" t="s">
        <v>1293</v>
      </c>
      <c r="B14" s="564"/>
      <c r="C14" s="564"/>
      <c r="D14" s="564"/>
      <c r="E14" s="564"/>
    </row>
    <row r="15" spans="1:5" ht="12.75">
      <c r="A15" s="593" t="s">
        <v>1838</v>
      </c>
      <c r="B15" s="593"/>
      <c r="C15" s="593"/>
      <c r="D15" s="593"/>
      <c r="E15" s="593"/>
    </row>
    <row r="16" spans="1:5" ht="15.75">
      <c r="A16" s="289"/>
      <c r="B16" s="276"/>
      <c r="C16" s="276"/>
      <c r="D16" s="276"/>
      <c r="E16" s="276"/>
    </row>
    <row r="17" spans="1:6" ht="12.75" customHeight="1">
      <c r="A17" s="348"/>
      <c r="B17" s="349"/>
      <c r="C17" s="349"/>
      <c r="D17" s="349"/>
      <c r="E17" s="292" t="s">
        <v>241</v>
      </c>
      <c r="F17" s="290"/>
    </row>
    <row r="18" spans="1:6" ht="12.75" customHeight="1">
      <c r="A18" s="566" t="s">
        <v>533</v>
      </c>
      <c r="B18" s="566" t="s">
        <v>534</v>
      </c>
      <c r="C18" s="566" t="s">
        <v>535</v>
      </c>
      <c r="D18" s="566" t="s">
        <v>1113</v>
      </c>
      <c r="E18" s="566"/>
      <c r="F18" s="290"/>
    </row>
    <row r="19" spans="1:6" ht="25.5" customHeight="1">
      <c r="A19" s="566"/>
      <c r="B19" s="566"/>
      <c r="C19" s="566"/>
      <c r="D19" s="293" t="s">
        <v>1114</v>
      </c>
      <c r="E19" s="293" t="s">
        <v>1115</v>
      </c>
      <c r="F19" s="291"/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02" customFormat="1" ht="24">
      <c r="A21" s="293">
        <v>2001</v>
      </c>
      <c r="B21" s="293"/>
      <c r="C21" s="316" t="s">
        <v>1294</v>
      </c>
      <c r="D21" s="350">
        <f>D22+D126</f>
        <v>87268</v>
      </c>
      <c r="E21" s="350">
        <f>E22+E126</f>
        <v>75185</v>
      </c>
    </row>
    <row r="22" spans="1:5" s="302" customFormat="1" ht="24">
      <c r="A22" s="293">
        <v>2002</v>
      </c>
      <c r="B22" s="293">
        <v>700000</v>
      </c>
      <c r="C22" s="316" t="s">
        <v>1295</v>
      </c>
      <c r="D22" s="350">
        <f>D23+D67+D77+D89+D114+D119+D123</f>
        <v>75704</v>
      </c>
      <c r="E22" s="350">
        <f>E23+E67+E77+E89+E114+E119+E123</f>
        <v>58491</v>
      </c>
    </row>
    <row r="23" spans="1:5" s="302" customFormat="1" ht="24">
      <c r="A23" s="293">
        <v>2003</v>
      </c>
      <c r="B23" s="293">
        <v>710000</v>
      </c>
      <c r="C23" s="316" t="s">
        <v>1296</v>
      </c>
      <c r="D23" s="350">
        <f>D24+D28+D30+D37+D43+D50+D53+D60</f>
        <v>0</v>
      </c>
      <c r="E23" s="350">
        <f>E24+E28+E30+E37+E43+E50+E53+E60</f>
        <v>0</v>
      </c>
    </row>
    <row r="24" spans="1:5" ht="24">
      <c r="A24" s="293">
        <v>2004</v>
      </c>
      <c r="B24" s="293">
        <v>711000</v>
      </c>
      <c r="C24" s="316" t="s">
        <v>1297</v>
      </c>
      <c r="D24" s="350">
        <f>SUM(D25:D27)</f>
        <v>0</v>
      </c>
      <c r="E24" s="350">
        <f>SUM(E25:E27)</f>
        <v>0</v>
      </c>
    </row>
    <row r="25" spans="1:5" ht="12.75">
      <c r="A25" s="303">
        <v>2005</v>
      </c>
      <c r="B25" s="303">
        <v>711100</v>
      </c>
      <c r="C25" s="318" t="s">
        <v>1298</v>
      </c>
      <c r="D25" s="351"/>
      <c r="E25" s="351"/>
    </row>
    <row r="26" spans="1:5" ht="24">
      <c r="A26" s="303">
        <v>2006</v>
      </c>
      <c r="B26" s="303">
        <v>711200</v>
      </c>
      <c r="C26" s="318" t="s">
        <v>443</v>
      </c>
      <c r="D26" s="351"/>
      <c r="E26" s="351"/>
    </row>
    <row r="27" spans="1:5" ht="24">
      <c r="A27" s="303">
        <v>2007</v>
      </c>
      <c r="B27" s="303">
        <v>711300</v>
      </c>
      <c r="C27" s="318" t="s">
        <v>650</v>
      </c>
      <c r="D27" s="351"/>
      <c r="E27" s="351"/>
    </row>
    <row r="28" spans="1:5" s="302" customFormat="1" ht="12.75">
      <c r="A28" s="293">
        <v>2008</v>
      </c>
      <c r="B28" s="293">
        <v>712000</v>
      </c>
      <c r="C28" s="316" t="s">
        <v>1299</v>
      </c>
      <c r="D28" s="350">
        <f>D29</f>
        <v>0</v>
      </c>
      <c r="E28" s="350">
        <f>E29</f>
        <v>0</v>
      </c>
    </row>
    <row r="29" spans="1:5" ht="12.75">
      <c r="A29" s="303">
        <v>2009</v>
      </c>
      <c r="B29" s="303">
        <v>712100</v>
      </c>
      <c r="C29" s="318" t="s">
        <v>39</v>
      </c>
      <c r="D29" s="351"/>
      <c r="E29" s="351"/>
    </row>
    <row r="30" spans="1:5" s="302" customFormat="1" ht="12.75">
      <c r="A30" s="293">
        <v>2010</v>
      </c>
      <c r="B30" s="293">
        <v>713000</v>
      </c>
      <c r="C30" s="316" t="s">
        <v>1300</v>
      </c>
      <c r="D30" s="350">
        <f>SUM(D31:D36)</f>
        <v>0</v>
      </c>
      <c r="E30" s="350">
        <f>SUM(E31:E36)</f>
        <v>0</v>
      </c>
    </row>
    <row r="31" spans="1:5" ht="12.75">
      <c r="A31" s="303">
        <v>2011</v>
      </c>
      <c r="B31" s="303">
        <v>713100</v>
      </c>
      <c r="C31" s="318" t="s">
        <v>659</v>
      </c>
      <c r="D31" s="351"/>
      <c r="E31" s="351"/>
    </row>
    <row r="32" spans="1:5" ht="12.75">
      <c r="A32" s="303">
        <v>2012</v>
      </c>
      <c r="B32" s="303">
        <v>713200</v>
      </c>
      <c r="C32" s="318" t="s">
        <v>660</v>
      </c>
      <c r="D32" s="351"/>
      <c r="E32" s="351"/>
    </row>
    <row r="33" spans="1:5" ht="12.75">
      <c r="A33" s="303">
        <v>2013</v>
      </c>
      <c r="B33" s="303">
        <v>713300</v>
      </c>
      <c r="C33" s="318" t="s">
        <v>661</v>
      </c>
      <c r="D33" s="351"/>
      <c r="E33" s="351"/>
    </row>
    <row r="34" spans="1:5" ht="12.75">
      <c r="A34" s="303">
        <v>2014</v>
      </c>
      <c r="B34" s="303">
        <v>713400</v>
      </c>
      <c r="C34" s="318" t="s">
        <v>662</v>
      </c>
      <c r="D34" s="351"/>
      <c r="E34" s="351"/>
    </row>
    <row r="35" spans="1:5" ht="12.75">
      <c r="A35" s="303">
        <v>2015</v>
      </c>
      <c r="B35" s="303">
        <v>713500</v>
      </c>
      <c r="C35" s="318" t="s">
        <v>444</v>
      </c>
      <c r="D35" s="351"/>
      <c r="E35" s="351"/>
    </row>
    <row r="36" spans="1:5" ht="12.75">
      <c r="A36" s="303">
        <v>2016</v>
      </c>
      <c r="B36" s="303">
        <v>713600</v>
      </c>
      <c r="C36" s="318" t="s">
        <v>445</v>
      </c>
      <c r="D36" s="351"/>
      <c r="E36" s="351"/>
    </row>
    <row r="37" spans="1:5" s="302" customFormat="1" ht="12.75">
      <c r="A37" s="293">
        <v>2017</v>
      </c>
      <c r="B37" s="293">
        <v>714000</v>
      </c>
      <c r="C37" s="316" t="s">
        <v>1301</v>
      </c>
      <c r="D37" s="350">
        <f>SUM(D38:D42)</f>
        <v>0</v>
      </c>
      <c r="E37" s="350">
        <f>SUM(E38:E42)</f>
        <v>0</v>
      </c>
    </row>
    <row r="38" spans="1:5" ht="12.75">
      <c r="A38" s="303">
        <v>2018</v>
      </c>
      <c r="B38" s="303">
        <v>714100</v>
      </c>
      <c r="C38" s="318" t="s">
        <v>498</v>
      </c>
      <c r="D38" s="351"/>
      <c r="E38" s="351"/>
    </row>
    <row r="39" spans="1:5" ht="12.75">
      <c r="A39" s="303">
        <v>2019</v>
      </c>
      <c r="B39" s="303">
        <v>714300</v>
      </c>
      <c r="C39" s="318" t="s">
        <v>499</v>
      </c>
      <c r="D39" s="351"/>
      <c r="E39" s="351"/>
    </row>
    <row r="40" spans="1:5" ht="12.75">
      <c r="A40" s="303">
        <v>2020</v>
      </c>
      <c r="B40" s="303">
        <v>714400</v>
      </c>
      <c r="C40" s="318" t="s">
        <v>500</v>
      </c>
      <c r="D40" s="351"/>
      <c r="E40" s="351"/>
    </row>
    <row r="41" spans="1:5" ht="24">
      <c r="A41" s="303">
        <v>2021</v>
      </c>
      <c r="B41" s="303">
        <v>714500</v>
      </c>
      <c r="C41" s="318" t="s">
        <v>192</v>
      </c>
      <c r="D41" s="351"/>
      <c r="E41" s="351"/>
    </row>
    <row r="42" spans="1:5" ht="12.75">
      <c r="A42" s="303">
        <v>2022</v>
      </c>
      <c r="B42" s="303">
        <v>714600</v>
      </c>
      <c r="C42" s="318" t="s">
        <v>501</v>
      </c>
      <c r="D42" s="351"/>
      <c r="E42" s="351"/>
    </row>
    <row r="43" spans="1:5" s="302" customFormat="1" ht="24">
      <c r="A43" s="293">
        <v>2023</v>
      </c>
      <c r="B43" s="293">
        <v>715000</v>
      </c>
      <c r="C43" s="316" t="s">
        <v>1302</v>
      </c>
      <c r="D43" s="350">
        <f>SUM(D44:D49)</f>
        <v>0</v>
      </c>
      <c r="E43" s="350">
        <f>SUM(E44:E49)</f>
        <v>0</v>
      </c>
    </row>
    <row r="44" spans="1:5" ht="12.75">
      <c r="A44" s="303">
        <v>2024</v>
      </c>
      <c r="B44" s="303">
        <v>715100</v>
      </c>
      <c r="C44" s="318" t="s">
        <v>502</v>
      </c>
      <c r="D44" s="351"/>
      <c r="E44" s="351"/>
    </row>
    <row r="45" spans="1:5" ht="12.75">
      <c r="A45" s="303">
        <v>2025</v>
      </c>
      <c r="B45" s="303">
        <v>715200</v>
      </c>
      <c r="C45" s="318" t="s">
        <v>503</v>
      </c>
      <c r="D45" s="351"/>
      <c r="E45" s="351"/>
    </row>
    <row r="46" spans="1:5" ht="12.75">
      <c r="A46" s="303">
        <v>2026</v>
      </c>
      <c r="B46" s="303">
        <v>715300</v>
      </c>
      <c r="C46" s="318" t="s">
        <v>504</v>
      </c>
      <c r="D46" s="351"/>
      <c r="E46" s="351"/>
    </row>
    <row r="47" spans="1:5" ht="24">
      <c r="A47" s="303">
        <v>2027</v>
      </c>
      <c r="B47" s="303">
        <v>715400</v>
      </c>
      <c r="C47" s="318" t="s">
        <v>505</v>
      </c>
      <c r="D47" s="351"/>
      <c r="E47" s="351"/>
    </row>
    <row r="48" spans="1:5" ht="12.75">
      <c r="A48" s="303">
        <v>2028</v>
      </c>
      <c r="B48" s="303">
        <v>715500</v>
      </c>
      <c r="C48" s="318" t="s">
        <v>506</v>
      </c>
      <c r="D48" s="351"/>
      <c r="E48" s="351"/>
    </row>
    <row r="49" spans="1:5" ht="12.75">
      <c r="A49" s="303">
        <v>2029</v>
      </c>
      <c r="B49" s="303">
        <v>715600</v>
      </c>
      <c r="C49" s="318" t="s">
        <v>507</v>
      </c>
      <c r="D49" s="351"/>
      <c r="E49" s="351"/>
    </row>
    <row r="50" spans="1:5" s="302" customFormat="1" ht="12.75">
      <c r="A50" s="293">
        <v>2030</v>
      </c>
      <c r="B50" s="293">
        <v>716000</v>
      </c>
      <c r="C50" s="316" t="s">
        <v>1303</v>
      </c>
      <c r="D50" s="350">
        <f>D51+D52</f>
        <v>0</v>
      </c>
      <c r="E50" s="350">
        <f>E51+E52</f>
        <v>0</v>
      </c>
    </row>
    <row r="51" spans="1:5" ht="24">
      <c r="A51" s="303">
        <v>2031</v>
      </c>
      <c r="B51" s="303">
        <v>716100</v>
      </c>
      <c r="C51" s="318" t="s">
        <v>371</v>
      </c>
      <c r="D51" s="351"/>
      <c r="E51" s="351"/>
    </row>
    <row r="52" spans="1:5" ht="24">
      <c r="A52" s="303">
        <v>2032</v>
      </c>
      <c r="B52" s="303">
        <v>716200</v>
      </c>
      <c r="C52" s="318" t="s">
        <v>372</v>
      </c>
      <c r="D52" s="351"/>
      <c r="E52" s="351"/>
    </row>
    <row r="53" spans="1:5" s="302" customFormat="1" ht="12.75">
      <c r="A53" s="293">
        <v>2033</v>
      </c>
      <c r="B53" s="293">
        <v>717000</v>
      </c>
      <c r="C53" s="329" t="s">
        <v>1304</v>
      </c>
      <c r="D53" s="350">
        <f>SUM(D54:D59)</f>
        <v>0</v>
      </c>
      <c r="E53" s="350">
        <f>SUM(E54:E59)</f>
        <v>0</v>
      </c>
    </row>
    <row r="54" spans="1:5" ht="12.75">
      <c r="A54" s="303">
        <v>2034</v>
      </c>
      <c r="B54" s="303">
        <v>717100</v>
      </c>
      <c r="C54" s="318" t="s">
        <v>374</v>
      </c>
      <c r="D54" s="351"/>
      <c r="E54" s="351"/>
    </row>
    <row r="55" spans="1:5" ht="12.75">
      <c r="A55" s="303">
        <v>2035</v>
      </c>
      <c r="B55" s="303">
        <v>717200</v>
      </c>
      <c r="C55" s="318" t="s">
        <v>375</v>
      </c>
      <c r="D55" s="351"/>
      <c r="E55" s="351"/>
    </row>
    <row r="56" spans="1:5" ht="12.75">
      <c r="A56" s="303">
        <v>2036</v>
      </c>
      <c r="B56" s="303">
        <v>717300</v>
      </c>
      <c r="C56" s="318" t="s">
        <v>110</v>
      </c>
      <c r="D56" s="351"/>
      <c r="E56" s="351"/>
    </row>
    <row r="57" spans="1:5" ht="12.75">
      <c r="A57" s="303">
        <v>2037</v>
      </c>
      <c r="B57" s="303">
        <v>717400</v>
      </c>
      <c r="C57" s="318" t="s">
        <v>111</v>
      </c>
      <c r="D57" s="351"/>
      <c r="E57" s="351"/>
    </row>
    <row r="58" spans="1:5" ht="12.75">
      <c r="A58" s="303">
        <v>2038</v>
      </c>
      <c r="B58" s="303">
        <v>717500</v>
      </c>
      <c r="C58" s="318" t="s">
        <v>112</v>
      </c>
      <c r="D58" s="351"/>
      <c r="E58" s="351"/>
    </row>
    <row r="59" spans="1:5" ht="12.75">
      <c r="A59" s="303">
        <v>2039</v>
      </c>
      <c r="B59" s="303">
        <v>717600</v>
      </c>
      <c r="C59" s="318" t="s">
        <v>113</v>
      </c>
      <c r="D59" s="351"/>
      <c r="E59" s="351"/>
    </row>
    <row r="60" spans="1:5" s="302" customFormat="1" ht="36">
      <c r="A60" s="323">
        <v>2040</v>
      </c>
      <c r="B60" s="293">
        <v>719000</v>
      </c>
      <c r="C60" s="316" t="s">
        <v>1305</v>
      </c>
      <c r="D60" s="350">
        <f>SUM(D61:D66)</f>
        <v>0</v>
      </c>
      <c r="E60" s="350">
        <f>SUM(E61:E66)</f>
        <v>0</v>
      </c>
    </row>
    <row r="61" spans="1:5" ht="24">
      <c r="A61" s="303">
        <v>2041</v>
      </c>
      <c r="B61" s="303">
        <v>719100</v>
      </c>
      <c r="C61" s="318" t="s">
        <v>181</v>
      </c>
      <c r="D61" s="351"/>
      <c r="E61" s="351"/>
    </row>
    <row r="62" spans="1:5" ht="24">
      <c r="A62" s="303">
        <v>2042</v>
      </c>
      <c r="B62" s="303">
        <v>719200</v>
      </c>
      <c r="C62" s="318" t="s">
        <v>182</v>
      </c>
      <c r="D62" s="351"/>
      <c r="E62" s="351"/>
    </row>
    <row r="63" spans="1:5" ht="24">
      <c r="A63" s="303">
        <v>2043</v>
      </c>
      <c r="B63" s="303">
        <v>719300</v>
      </c>
      <c r="C63" s="318" t="s">
        <v>508</v>
      </c>
      <c r="D63" s="351"/>
      <c r="E63" s="351"/>
    </row>
    <row r="64" spans="1:5" ht="12.75">
      <c r="A64" s="303">
        <v>2044</v>
      </c>
      <c r="B64" s="303">
        <v>719400</v>
      </c>
      <c r="C64" s="318" t="s">
        <v>509</v>
      </c>
      <c r="D64" s="351"/>
      <c r="E64" s="351"/>
    </row>
    <row r="65" spans="1:5" ht="12.75">
      <c r="A65" s="303">
        <v>2045</v>
      </c>
      <c r="B65" s="303">
        <v>719500</v>
      </c>
      <c r="C65" s="318" t="s">
        <v>510</v>
      </c>
      <c r="D65" s="351"/>
      <c r="E65" s="351"/>
    </row>
    <row r="66" spans="1:5" ht="12.75">
      <c r="A66" s="303">
        <v>2046</v>
      </c>
      <c r="B66" s="303">
        <v>719600</v>
      </c>
      <c r="C66" s="318" t="s">
        <v>196</v>
      </c>
      <c r="D66" s="351"/>
      <c r="E66" s="351"/>
    </row>
    <row r="67" spans="1:5" s="302" customFormat="1" ht="12.75">
      <c r="A67" s="323">
        <v>2047</v>
      </c>
      <c r="B67" s="293">
        <v>720000</v>
      </c>
      <c r="C67" s="316" t="s">
        <v>1306</v>
      </c>
      <c r="D67" s="350">
        <f>D68+D73</f>
        <v>0</v>
      </c>
      <c r="E67" s="350">
        <f>E68+E73</f>
        <v>0</v>
      </c>
    </row>
    <row r="68" spans="1:5" s="302" customFormat="1" ht="24">
      <c r="A68" s="323">
        <v>2048</v>
      </c>
      <c r="B68" s="293">
        <v>721000</v>
      </c>
      <c r="C68" s="316" t="s">
        <v>1307</v>
      </c>
      <c r="D68" s="350">
        <f>SUM(D69:D72)</f>
        <v>0</v>
      </c>
      <c r="E68" s="350">
        <f>SUM(E69:E72)</f>
        <v>0</v>
      </c>
    </row>
    <row r="69" spans="1:5" ht="12.75">
      <c r="A69" s="303">
        <v>2049</v>
      </c>
      <c r="B69" s="303">
        <v>721100</v>
      </c>
      <c r="C69" s="318" t="s">
        <v>197</v>
      </c>
      <c r="D69" s="351"/>
      <c r="E69" s="351"/>
    </row>
    <row r="70" spans="1:5" ht="12.75">
      <c r="A70" s="303">
        <v>2050</v>
      </c>
      <c r="B70" s="303">
        <v>721200</v>
      </c>
      <c r="C70" s="318" t="s">
        <v>1308</v>
      </c>
      <c r="D70" s="351"/>
      <c r="E70" s="351"/>
    </row>
    <row r="71" spans="1:5" ht="24">
      <c r="A71" s="303">
        <v>2051</v>
      </c>
      <c r="B71" s="303">
        <v>721300</v>
      </c>
      <c r="C71" s="318" t="s">
        <v>685</v>
      </c>
      <c r="D71" s="351"/>
      <c r="E71" s="351"/>
    </row>
    <row r="72" spans="1:5" ht="12.75">
      <c r="A72" s="303">
        <v>2052</v>
      </c>
      <c r="B72" s="303">
        <v>721400</v>
      </c>
      <c r="C72" s="318" t="s">
        <v>686</v>
      </c>
      <c r="D72" s="351"/>
      <c r="E72" s="351"/>
    </row>
    <row r="73" spans="1:5" s="302" customFormat="1" ht="12.75">
      <c r="A73" s="323">
        <v>2053</v>
      </c>
      <c r="B73" s="293">
        <v>722000</v>
      </c>
      <c r="C73" s="316" t="s">
        <v>1309</v>
      </c>
      <c r="D73" s="350">
        <f>SUM(D74:D76)</f>
        <v>0</v>
      </c>
      <c r="E73" s="350">
        <f>SUM(E74:E76)</f>
        <v>0</v>
      </c>
    </row>
    <row r="74" spans="1:5" ht="12.75">
      <c r="A74" s="303">
        <v>2054</v>
      </c>
      <c r="B74" s="303">
        <v>722100</v>
      </c>
      <c r="C74" s="318" t="s">
        <v>687</v>
      </c>
      <c r="D74" s="351"/>
      <c r="E74" s="351"/>
    </row>
    <row r="75" spans="1:5" ht="12.75">
      <c r="A75" s="303">
        <v>2055</v>
      </c>
      <c r="B75" s="303">
        <v>722200</v>
      </c>
      <c r="C75" s="318" t="s">
        <v>1310</v>
      </c>
      <c r="D75" s="351"/>
      <c r="E75" s="351"/>
    </row>
    <row r="76" spans="1:5" ht="12.75">
      <c r="A76" s="303">
        <v>2056</v>
      </c>
      <c r="B76" s="303">
        <v>722300</v>
      </c>
      <c r="C76" s="318" t="s">
        <v>1</v>
      </c>
      <c r="D76" s="351"/>
      <c r="E76" s="351"/>
    </row>
    <row r="77" spans="1:5" s="302" customFormat="1" ht="12.75">
      <c r="A77" s="323">
        <v>2057</v>
      </c>
      <c r="B77" s="293">
        <v>730000</v>
      </c>
      <c r="C77" s="316" t="s">
        <v>1311</v>
      </c>
      <c r="D77" s="350">
        <f>D78+D81+D86</f>
        <v>0</v>
      </c>
      <c r="E77" s="350">
        <f>E78+E81+E86</f>
        <v>0</v>
      </c>
    </row>
    <row r="78" spans="1:5" s="302" customFormat="1" ht="12.75">
      <c r="A78" s="323">
        <v>2058</v>
      </c>
      <c r="B78" s="293">
        <v>731000</v>
      </c>
      <c r="C78" s="316" t="s">
        <v>1312</v>
      </c>
      <c r="D78" s="350">
        <f>D79+D80</f>
        <v>0</v>
      </c>
      <c r="E78" s="350">
        <f>E79+E80</f>
        <v>0</v>
      </c>
    </row>
    <row r="79" spans="1:5" ht="12.75">
      <c r="A79" s="303">
        <v>2059</v>
      </c>
      <c r="B79" s="303">
        <v>731100</v>
      </c>
      <c r="C79" s="318" t="s">
        <v>2</v>
      </c>
      <c r="D79" s="351"/>
      <c r="E79" s="351"/>
    </row>
    <row r="80" spans="1:5" ht="12.75">
      <c r="A80" s="303">
        <v>2060</v>
      </c>
      <c r="B80" s="303">
        <v>731200</v>
      </c>
      <c r="C80" s="318" t="s">
        <v>3</v>
      </c>
      <c r="D80" s="351"/>
      <c r="E80" s="351"/>
    </row>
    <row r="81" spans="1:5" s="302" customFormat="1" ht="24">
      <c r="A81" s="323">
        <v>2061</v>
      </c>
      <c r="B81" s="323">
        <v>732000</v>
      </c>
      <c r="C81" s="329" t="s">
        <v>1313</v>
      </c>
      <c r="D81" s="350">
        <f>D82+D83+D84+D85</f>
        <v>0</v>
      </c>
      <c r="E81" s="350">
        <f>E82+E83+E84+E85</f>
        <v>0</v>
      </c>
    </row>
    <row r="82" spans="1:5" ht="12.75">
      <c r="A82" s="303">
        <v>2062</v>
      </c>
      <c r="B82" s="303">
        <v>732100</v>
      </c>
      <c r="C82" s="318" t="s">
        <v>4</v>
      </c>
      <c r="D82" s="351"/>
      <c r="E82" s="351"/>
    </row>
    <row r="83" spans="1:5" ht="12.75">
      <c r="A83" s="325">
        <v>2063</v>
      </c>
      <c r="B83" s="325">
        <v>732200</v>
      </c>
      <c r="C83" s="352" t="s">
        <v>428</v>
      </c>
      <c r="D83" s="353"/>
      <c r="E83" s="353"/>
    </row>
    <row r="84" spans="1:5" ht="12.75">
      <c r="A84" s="325">
        <v>2064</v>
      </c>
      <c r="B84" s="325">
        <v>732300</v>
      </c>
      <c r="C84" s="352" t="s">
        <v>748</v>
      </c>
      <c r="D84" s="353"/>
      <c r="E84" s="353"/>
    </row>
    <row r="85" spans="1:5" ht="12.75">
      <c r="A85" s="325">
        <v>2065</v>
      </c>
      <c r="B85" s="325">
        <v>732400</v>
      </c>
      <c r="C85" s="352" t="s">
        <v>749</v>
      </c>
      <c r="D85" s="353"/>
      <c r="E85" s="353"/>
    </row>
    <row r="86" spans="1:5" s="302" customFormat="1" ht="12.75">
      <c r="A86" s="323">
        <v>2066</v>
      </c>
      <c r="B86" s="293">
        <v>733000</v>
      </c>
      <c r="C86" s="316" t="s">
        <v>1314</v>
      </c>
      <c r="D86" s="350">
        <f>D87+D88</f>
        <v>0</v>
      </c>
      <c r="E86" s="350">
        <f>E87+E88</f>
        <v>0</v>
      </c>
    </row>
    <row r="87" spans="1:5" ht="12.75">
      <c r="A87" s="325">
        <v>2067</v>
      </c>
      <c r="B87" s="303">
        <v>733100</v>
      </c>
      <c r="C87" s="318" t="s">
        <v>429</v>
      </c>
      <c r="D87" s="351"/>
      <c r="E87" s="351"/>
    </row>
    <row r="88" spans="1:5" ht="12.75">
      <c r="A88" s="303">
        <v>2068</v>
      </c>
      <c r="B88" s="303">
        <v>733200</v>
      </c>
      <c r="C88" s="318" t="s">
        <v>430</v>
      </c>
      <c r="D88" s="351"/>
      <c r="E88" s="351"/>
    </row>
    <row r="89" spans="1:5" s="302" customFormat="1" ht="12.75">
      <c r="A89" s="323">
        <v>2069</v>
      </c>
      <c r="B89" s="293">
        <v>740000</v>
      </c>
      <c r="C89" s="316" t="s">
        <v>1315</v>
      </c>
      <c r="D89" s="350">
        <f>D90+D97+D102+D109+D112</f>
        <v>44283</v>
      </c>
      <c r="E89" s="350">
        <f>E90+E97+E102+E109+E112</f>
        <v>39704</v>
      </c>
    </row>
    <row r="90" spans="1:5" s="302" customFormat="1" ht="12.75">
      <c r="A90" s="323">
        <v>2070</v>
      </c>
      <c r="B90" s="293">
        <v>741000</v>
      </c>
      <c r="C90" s="316" t="s">
        <v>1316</v>
      </c>
      <c r="D90" s="350">
        <f>SUM(D91:D96)</f>
        <v>0</v>
      </c>
      <c r="E90" s="350">
        <f>SUM(E91:E96)</f>
        <v>0</v>
      </c>
    </row>
    <row r="91" spans="1:5" ht="12.75">
      <c r="A91" s="325">
        <v>2071</v>
      </c>
      <c r="B91" s="303">
        <v>741100</v>
      </c>
      <c r="C91" s="318" t="s">
        <v>431</v>
      </c>
      <c r="D91" s="351"/>
      <c r="E91" s="351"/>
    </row>
    <row r="92" spans="1:5" ht="12.75">
      <c r="A92" s="303">
        <v>2072</v>
      </c>
      <c r="B92" s="303">
        <v>741200</v>
      </c>
      <c r="C92" s="318" t="s">
        <v>432</v>
      </c>
      <c r="D92" s="351"/>
      <c r="E92" s="351"/>
    </row>
    <row r="93" spans="1:5" ht="12.75">
      <c r="A93" s="325">
        <v>2073</v>
      </c>
      <c r="B93" s="303">
        <v>741300</v>
      </c>
      <c r="C93" s="318" t="s">
        <v>433</v>
      </c>
      <c r="D93" s="351"/>
      <c r="E93" s="351"/>
    </row>
    <row r="94" spans="1:5" ht="12.75">
      <c r="A94" s="303">
        <v>2074</v>
      </c>
      <c r="B94" s="303">
        <v>741400</v>
      </c>
      <c r="C94" s="318" t="s">
        <v>434</v>
      </c>
      <c r="D94" s="351"/>
      <c r="E94" s="351"/>
    </row>
    <row r="95" spans="1:5" ht="12.75">
      <c r="A95" s="325">
        <v>2075</v>
      </c>
      <c r="B95" s="303">
        <v>741500</v>
      </c>
      <c r="C95" s="318" t="s">
        <v>435</v>
      </c>
      <c r="D95" s="351"/>
      <c r="E95" s="351"/>
    </row>
    <row r="96" spans="1:5" ht="12.75">
      <c r="A96" s="303">
        <v>2076</v>
      </c>
      <c r="B96" s="303">
        <v>741600</v>
      </c>
      <c r="C96" s="318" t="s">
        <v>120</v>
      </c>
      <c r="D96" s="351"/>
      <c r="E96" s="351"/>
    </row>
    <row r="97" spans="1:5" s="302" customFormat="1" ht="24">
      <c r="A97" s="323">
        <v>2077</v>
      </c>
      <c r="B97" s="293">
        <v>742000</v>
      </c>
      <c r="C97" s="316" t="s">
        <v>1317</v>
      </c>
      <c r="D97" s="350">
        <f>SUM(D98:D101)</f>
        <v>44283</v>
      </c>
      <c r="E97" s="350">
        <f>SUM(E98:E101)</f>
        <v>39704</v>
      </c>
    </row>
    <row r="98" spans="1:5" ht="24">
      <c r="A98" s="303">
        <v>2078</v>
      </c>
      <c r="B98" s="303">
        <v>742100</v>
      </c>
      <c r="C98" s="318" t="s">
        <v>436</v>
      </c>
      <c r="D98" s="351">
        <v>44283</v>
      </c>
      <c r="E98" s="351">
        <v>39704</v>
      </c>
    </row>
    <row r="99" spans="1:5" ht="12.75">
      <c r="A99" s="325">
        <v>2079</v>
      </c>
      <c r="B99" s="303">
        <v>742200</v>
      </c>
      <c r="C99" s="318" t="s">
        <v>121</v>
      </c>
      <c r="D99" s="351"/>
      <c r="E99" s="351"/>
    </row>
    <row r="100" spans="1:5" ht="24">
      <c r="A100" s="303">
        <v>2080</v>
      </c>
      <c r="B100" s="303">
        <v>742300</v>
      </c>
      <c r="C100" s="318" t="s">
        <v>369</v>
      </c>
      <c r="D100" s="351"/>
      <c r="E100" s="351"/>
    </row>
    <row r="101" spans="1:5" ht="12.75">
      <c r="A101" s="325">
        <v>2081</v>
      </c>
      <c r="B101" s="303">
        <v>742400</v>
      </c>
      <c r="C101" s="318" t="s">
        <v>370</v>
      </c>
      <c r="D101" s="351"/>
      <c r="E101" s="351"/>
    </row>
    <row r="102" spans="1:5" s="302" customFormat="1" ht="24">
      <c r="A102" s="323">
        <v>2082</v>
      </c>
      <c r="B102" s="293">
        <v>743000</v>
      </c>
      <c r="C102" s="316" t="s">
        <v>1318</v>
      </c>
      <c r="D102" s="350">
        <f>SUM(D103:D108)</f>
        <v>0</v>
      </c>
      <c r="E102" s="350">
        <f>SUM(E103:E108)</f>
        <v>0</v>
      </c>
    </row>
    <row r="103" spans="1:5" ht="12.75">
      <c r="A103" s="325">
        <v>2083</v>
      </c>
      <c r="B103" s="303">
        <v>743100</v>
      </c>
      <c r="C103" s="318" t="s">
        <v>1319</v>
      </c>
      <c r="D103" s="351"/>
      <c r="E103" s="351"/>
    </row>
    <row r="104" spans="1:5" ht="12.75">
      <c r="A104" s="303">
        <v>2084</v>
      </c>
      <c r="B104" s="303">
        <v>743200</v>
      </c>
      <c r="C104" s="318" t="s">
        <v>450</v>
      </c>
      <c r="D104" s="351"/>
      <c r="E104" s="351"/>
    </row>
    <row r="105" spans="1:5" ht="12.75">
      <c r="A105" s="325">
        <v>2085</v>
      </c>
      <c r="B105" s="303">
        <v>743300</v>
      </c>
      <c r="C105" s="318" t="s">
        <v>451</v>
      </c>
      <c r="D105" s="351"/>
      <c r="E105" s="351"/>
    </row>
    <row r="106" spans="1:5" ht="12.75">
      <c r="A106" s="303">
        <v>2086</v>
      </c>
      <c r="B106" s="303">
        <v>743400</v>
      </c>
      <c r="C106" s="318" t="s">
        <v>452</v>
      </c>
      <c r="D106" s="351"/>
      <c r="E106" s="351"/>
    </row>
    <row r="107" spans="1:5" ht="12.75">
      <c r="A107" s="325">
        <v>2087</v>
      </c>
      <c r="B107" s="303">
        <v>743500</v>
      </c>
      <c r="C107" s="318" t="s">
        <v>453</v>
      </c>
      <c r="D107" s="351"/>
      <c r="E107" s="351"/>
    </row>
    <row r="108" spans="1:5" ht="24">
      <c r="A108" s="303">
        <v>2088</v>
      </c>
      <c r="B108" s="303">
        <v>743900</v>
      </c>
      <c r="C108" s="318" t="s">
        <v>454</v>
      </c>
      <c r="D108" s="351"/>
      <c r="E108" s="351"/>
    </row>
    <row r="109" spans="1:5" s="302" customFormat="1" ht="24">
      <c r="A109" s="323">
        <v>2089</v>
      </c>
      <c r="B109" s="293">
        <v>744000</v>
      </c>
      <c r="C109" s="316" t="s">
        <v>1320</v>
      </c>
      <c r="D109" s="350">
        <f>D110+D111</f>
        <v>0</v>
      </c>
      <c r="E109" s="350">
        <f>E110+E111</f>
        <v>0</v>
      </c>
    </row>
    <row r="110" spans="1:5" ht="12.75">
      <c r="A110" s="303">
        <v>2090</v>
      </c>
      <c r="B110" s="303">
        <v>744100</v>
      </c>
      <c r="C110" s="318" t="s">
        <v>5</v>
      </c>
      <c r="D110" s="351"/>
      <c r="E110" s="351"/>
    </row>
    <row r="111" spans="1:5" ht="12.75">
      <c r="A111" s="325">
        <v>2091</v>
      </c>
      <c r="B111" s="303">
        <v>744200</v>
      </c>
      <c r="C111" s="318" t="s">
        <v>6</v>
      </c>
      <c r="D111" s="351"/>
      <c r="E111" s="351"/>
    </row>
    <row r="112" spans="1:5" s="302" customFormat="1" ht="12.75">
      <c r="A112" s="323">
        <v>2092</v>
      </c>
      <c r="B112" s="293">
        <v>745000</v>
      </c>
      <c r="C112" s="316" t="s">
        <v>1321</v>
      </c>
      <c r="D112" s="350">
        <f>D113</f>
        <v>0</v>
      </c>
      <c r="E112" s="350">
        <f>E113</f>
        <v>0</v>
      </c>
    </row>
    <row r="113" spans="1:5" ht="12.75">
      <c r="A113" s="325">
        <v>2093</v>
      </c>
      <c r="B113" s="303">
        <v>745100</v>
      </c>
      <c r="C113" s="318" t="s">
        <v>7</v>
      </c>
      <c r="D113" s="351"/>
      <c r="E113" s="351"/>
    </row>
    <row r="114" spans="1:5" s="302" customFormat="1" ht="24">
      <c r="A114" s="323">
        <v>2094</v>
      </c>
      <c r="B114" s="293">
        <v>770000</v>
      </c>
      <c r="C114" s="316" t="s">
        <v>1322</v>
      </c>
      <c r="D114" s="350">
        <f>D115+D117</f>
        <v>0</v>
      </c>
      <c r="E114" s="350">
        <f>E115+E117</f>
        <v>0</v>
      </c>
    </row>
    <row r="115" spans="1:5" s="302" customFormat="1" ht="24">
      <c r="A115" s="323">
        <v>2095</v>
      </c>
      <c r="B115" s="293">
        <v>771000</v>
      </c>
      <c r="C115" s="316" t="s">
        <v>1323</v>
      </c>
      <c r="D115" s="350">
        <f>D116</f>
        <v>0</v>
      </c>
      <c r="E115" s="350">
        <f>E116</f>
        <v>0</v>
      </c>
    </row>
    <row r="116" spans="1:5" ht="12.75">
      <c r="A116" s="303">
        <v>2096</v>
      </c>
      <c r="B116" s="303">
        <v>771100</v>
      </c>
      <c r="C116" s="318" t="s">
        <v>654</v>
      </c>
      <c r="D116" s="351"/>
      <c r="E116" s="351"/>
    </row>
    <row r="117" spans="1:5" s="302" customFormat="1" ht="24">
      <c r="A117" s="323">
        <v>2097</v>
      </c>
      <c r="B117" s="293">
        <v>772000</v>
      </c>
      <c r="C117" s="316" t="s">
        <v>1324</v>
      </c>
      <c r="D117" s="350">
        <f>D118</f>
        <v>0</v>
      </c>
      <c r="E117" s="350">
        <f>E118</f>
        <v>0</v>
      </c>
    </row>
    <row r="118" spans="1:5" ht="24">
      <c r="A118" s="303">
        <v>2098</v>
      </c>
      <c r="B118" s="303">
        <v>772100</v>
      </c>
      <c r="C118" s="318" t="s">
        <v>655</v>
      </c>
      <c r="D118" s="351"/>
      <c r="E118" s="351"/>
    </row>
    <row r="119" spans="1:5" s="302" customFormat="1" ht="24">
      <c r="A119" s="323">
        <v>2099</v>
      </c>
      <c r="B119" s="293">
        <v>780000</v>
      </c>
      <c r="C119" s="316" t="s">
        <v>1325</v>
      </c>
      <c r="D119" s="350">
        <f>D120</f>
        <v>30503</v>
      </c>
      <c r="E119" s="350">
        <f>E120</f>
        <v>18787</v>
      </c>
    </row>
    <row r="120" spans="1:5" s="302" customFormat="1" ht="24">
      <c r="A120" s="323">
        <v>2100</v>
      </c>
      <c r="B120" s="293">
        <v>781000</v>
      </c>
      <c r="C120" s="316" t="s">
        <v>1326</v>
      </c>
      <c r="D120" s="350">
        <f>D121+D122</f>
        <v>30503</v>
      </c>
      <c r="E120" s="350">
        <f>E121+E122</f>
        <v>18787</v>
      </c>
    </row>
    <row r="121" spans="1:5" ht="12.75">
      <c r="A121" s="325">
        <v>2101</v>
      </c>
      <c r="B121" s="303">
        <v>781100</v>
      </c>
      <c r="C121" s="318" t="s">
        <v>456</v>
      </c>
      <c r="D121" s="351">
        <v>30503</v>
      </c>
      <c r="E121" s="351">
        <v>18787</v>
      </c>
    </row>
    <row r="122" spans="1:5" ht="12.75">
      <c r="A122" s="303">
        <v>2102</v>
      </c>
      <c r="B122" s="303">
        <v>781300</v>
      </c>
      <c r="C122" s="318" t="s">
        <v>486</v>
      </c>
      <c r="D122" s="351"/>
      <c r="E122" s="351"/>
    </row>
    <row r="123" spans="1:5" s="302" customFormat="1" ht="12.75">
      <c r="A123" s="323">
        <v>2103</v>
      </c>
      <c r="B123" s="293">
        <v>790000</v>
      </c>
      <c r="C123" s="316" t="s">
        <v>1327</v>
      </c>
      <c r="D123" s="350">
        <f>D124</f>
        <v>918</v>
      </c>
      <c r="E123" s="350">
        <f>E124</f>
        <v>0</v>
      </c>
    </row>
    <row r="124" spans="1:5" s="302" customFormat="1" ht="12.75">
      <c r="A124" s="323">
        <v>2104</v>
      </c>
      <c r="B124" s="293">
        <v>791000</v>
      </c>
      <c r="C124" s="316" t="s">
        <v>1328</v>
      </c>
      <c r="D124" s="350">
        <f>D125</f>
        <v>918</v>
      </c>
      <c r="E124" s="350">
        <f>E125</f>
        <v>0</v>
      </c>
    </row>
    <row r="125" spans="1:5" ht="12.75">
      <c r="A125" s="325">
        <v>2105</v>
      </c>
      <c r="B125" s="303">
        <v>791100</v>
      </c>
      <c r="C125" s="318" t="s">
        <v>653</v>
      </c>
      <c r="D125" s="351">
        <v>918</v>
      </c>
      <c r="E125" s="351"/>
    </row>
    <row r="126" spans="1:5" s="302" customFormat="1" ht="24">
      <c r="A126" s="323">
        <v>2106</v>
      </c>
      <c r="B126" s="354">
        <v>800000</v>
      </c>
      <c r="C126" s="355" t="s">
        <v>1329</v>
      </c>
      <c r="D126" s="356">
        <f>D127+D134+D141+D144</f>
        <v>11564</v>
      </c>
      <c r="E126" s="356">
        <f>E127+E134+E141+E144</f>
        <v>16694</v>
      </c>
    </row>
    <row r="127" spans="1:5" s="302" customFormat="1" ht="24">
      <c r="A127" s="323">
        <v>2107</v>
      </c>
      <c r="B127" s="354">
        <v>810000</v>
      </c>
      <c r="C127" s="355" t="s">
        <v>1330</v>
      </c>
      <c r="D127" s="356">
        <f>D128+D130+D132</f>
        <v>0</v>
      </c>
      <c r="E127" s="356">
        <f>E128+E130+E132</f>
        <v>0</v>
      </c>
    </row>
    <row r="128" spans="1:5" s="302" customFormat="1" ht="12.75">
      <c r="A128" s="323">
        <v>2108</v>
      </c>
      <c r="B128" s="354">
        <v>811000</v>
      </c>
      <c r="C128" s="355" t="s">
        <v>1331</v>
      </c>
      <c r="D128" s="356">
        <f>D129</f>
        <v>0</v>
      </c>
      <c r="E128" s="356">
        <f>E129</f>
        <v>0</v>
      </c>
    </row>
    <row r="129" spans="1:5" ht="12.75">
      <c r="A129" s="325">
        <v>2109</v>
      </c>
      <c r="B129" s="357">
        <v>811100</v>
      </c>
      <c r="C129" s="358" t="s">
        <v>578</v>
      </c>
      <c r="D129" s="359"/>
      <c r="E129" s="351"/>
    </row>
    <row r="130" spans="1:5" s="302" customFormat="1" ht="12.75">
      <c r="A130" s="323">
        <v>2110</v>
      </c>
      <c r="B130" s="360">
        <v>812000</v>
      </c>
      <c r="C130" s="355" t="s">
        <v>1332</v>
      </c>
      <c r="D130" s="356">
        <f>D131</f>
        <v>0</v>
      </c>
      <c r="E130" s="356">
        <f>E131</f>
        <v>0</v>
      </c>
    </row>
    <row r="131" spans="1:5" ht="12.75">
      <c r="A131" s="325">
        <v>2111</v>
      </c>
      <c r="B131" s="357">
        <v>812100</v>
      </c>
      <c r="C131" s="358" t="s">
        <v>579</v>
      </c>
      <c r="D131" s="359"/>
      <c r="E131" s="351"/>
    </row>
    <row r="132" spans="1:5" s="302" customFormat="1" ht="24">
      <c r="A132" s="323">
        <v>2112</v>
      </c>
      <c r="B132" s="360">
        <v>813000</v>
      </c>
      <c r="C132" s="355" t="s">
        <v>1333</v>
      </c>
      <c r="D132" s="356">
        <f>D133</f>
        <v>0</v>
      </c>
      <c r="E132" s="356">
        <f>E133</f>
        <v>0</v>
      </c>
    </row>
    <row r="133" spans="1:5" ht="12.75">
      <c r="A133" s="325">
        <v>2113</v>
      </c>
      <c r="B133" s="357">
        <v>813100</v>
      </c>
      <c r="C133" s="358" t="s">
        <v>635</v>
      </c>
      <c r="D133" s="359"/>
      <c r="E133" s="351"/>
    </row>
    <row r="134" spans="1:5" s="302" customFormat="1" ht="12.75">
      <c r="A134" s="323">
        <v>2114</v>
      </c>
      <c r="B134" s="360">
        <v>820000</v>
      </c>
      <c r="C134" s="355" t="s">
        <v>1334</v>
      </c>
      <c r="D134" s="356">
        <f>D135+D137+D139</f>
        <v>11564</v>
      </c>
      <c r="E134" s="356">
        <f>E135+E137+E139</f>
        <v>16694</v>
      </c>
    </row>
    <row r="135" spans="1:5" s="302" customFormat="1" ht="12.75">
      <c r="A135" s="323">
        <v>2115</v>
      </c>
      <c r="B135" s="360">
        <v>821000</v>
      </c>
      <c r="C135" s="355" t="s">
        <v>1335</v>
      </c>
      <c r="D135" s="356">
        <f>D136</f>
        <v>0</v>
      </c>
      <c r="E135" s="356">
        <f>E136</f>
        <v>0</v>
      </c>
    </row>
    <row r="136" spans="1:5" ht="12.75">
      <c r="A136" s="325">
        <v>2116</v>
      </c>
      <c r="B136" s="357">
        <v>821100</v>
      </c>
      <c r="C136" s="358" t="s">
        <v>568</v>
      </c>
      <c r="D136" s="359"/>
      <c r="E136" s="351"/>
    </row>
    <row r="137" spans="1:5" s="302" customFormat="1" ht="12.75">
      <c r="A137" s="323">
        <v>2117</v>
      </c>
      <c r="B137" s="360">
        <v>822000</v>
      </c>
      <c r="C137" s="355" t="s">
        <v>1336</v>
      </c>
      <c r="D137" s="356">
        <f>D138</f>
        <v>0</v>
      </c>
      <c r="E137" s="356">
        <f>E138</f>
        <v>0</v>
      </c>
    </row>
    <row r="138" spans="1:5" ht="12.75">
      <c r="A138" s="325">
        <v>2118</v>
      </c>
      <c r="B138" s="357">
        <v>822100</v>
      </c>
      <c r="C138" s="358" t="s">
        <v>569</v>
      </c>
      <c r="D138" s="359"/>
      <c r="E138" s="351"/>
    </row>
    <row r="139" spans="1:5" s="302" customFormat="1" ht="12.75">
      <c r="A139" s="323">
        <v>2119</v>
      </c>
      <c r="B139" s="360">
        <v>823000</v>
      </c>
      <c r="C139" s="355" t="s">
        <v>1337</v>
      </c>
      <c r="D139" s="356">
        <f>D140</f>
        <v>11564</v>
      </c>
      <c r="E139" s="356">
        <f>E140</f>
        <v>16694</v>
      </c>
    </row>
    <row r="140" spans="1:5" ht="12.75">
      <c r="A140" s="325">
        <v>2120</v>
      </c>
      <c r="B140" s="357">
        <v>823100</v>
      </c>
      <c r="C140" s="358" t="s">
        <v>570</v>
      </c>
      <c r="D140" s="359">
        <v>11564</v>
      </c>
      <c r="E140" s="351">
        <v>16694</v>
      </c>
    </row>
    <row r="141" spans="1:5" s="302" customFormat="1" ht="12.75">
      <c r="A141" s="323">
        <v>2121</v>
      </c>
      <c r="B141" s="360">
        <v>830000</v>
      </c>
      <c r="C141" s="355" t="s">
        <v>1338</v>
      </c>
      <c r="D141" s="356">
        <f>D142</f>
        <v>0</v>
      </c>
      <c r="E141" s="356">
        <f>E142</f>
        <v>0</v>
      </c>
    </row>
    <row r="142" spans="1:5" s="302" customFormat="1" ht="12.75">
      <c r="A142" s="361">
        <v>2122</v>
      </c>
      <c r="B142" s="362">
        <v>831000</v>
      </c>
      <c r="C142" s="355" t="s">
        <v>1339</v>
      </c>
      <c r="D142" s="356">
        <f>D143</f>
        <v>0</v>
      </c>
      <c r="E142" s="356">
        <f>E143</f>
        <v>0</v>
      </c>
    </row>
    <row r="143" spans="1:5" ht="12.75">
      <c r="A143" s="325">
        <v>2123</v>
      </c>
      <c r="B143" s="357">
        <v>831100</v>
      </c>
      <c r="C143" s="358" t="s">
        <v>446</v>
      </c>
      <c r="D143" s="359"/>
      <c r="E143" s="351"/>
    </row>
    <row r="144" spans="1:5" s="302" customFormat="1" ht="24">
      <c r="A144" s="323">
        <v>2124</v>
      </c>
      <c r="B144" s="360">
        <v>840000</v>
      </c>
      <c r="C144" s="355" t="s">
        <v>1340</v>
      </c>
      <c r="D144" s="356">
        <f>D145+D147+D149</f>
        <v>0</v>
      </c>
      <c r="E144" s="356">
        <f>E145+E147+E149</f>
        <v>0</v>
      </c>
    </row>
    <row r="145" spans="1:5" s="302" customFormat="1" ht="12.75">
      <c r="A145" s="323">
        <v>2125</v>
      </c>
      <c r="B145" s="360">
        <v>841000</v>
      </c>
      <c r="C145" s="355" t="s">
        <v>1341</v>
      </c>
      <c r="D145" s="356">
        <f>D146</f>
        <v>0</v>
      </c>
      <c r="E145" s="356">
        <f>E146</f>
        <v>0</v>
      </c>
    </row>
    <row r="146" spans="1:5" ht="12.75">
      <c r="A146" s="325">
        <v>2126</v>
      </c>
      <c r="B146" s="357">
        <v>841100</v>
      </c>
      <c r="C146" s="358" t="s">
        <v>447</v>
      </c>
      <c r="D146" s="359"/>
      <c r="E146" s="351"/>
    </row>
    <row r="147" spans="1:5" s="302" customFormat="1" ht="12.75">
      <c r="A147" s="323">
        <v>2127</v>
      </c>
      <c r="B147" s="360">
        <v>842000</v>
      </c>
      <c r="C147" s="355" t="s">
        <v>1342</v>
      </c>
      <c r="D147" s="356">
        <f>D148</f>
        <v>0</v>
      </c>
      <c r="E147" s="356">
        <f>E148</f>
        <v>0</v>
      </c>
    </row>
    <row r="148" spans="1:5" ht="12.75">
      <c r="A148" s="325">
        <v>2128</v>
      </c>
      <c r="B148" s="357">
        <v>842100</v>
      </c>
      <c r="C148" s="358" t="s">
        <v>448</v>
      </c>
      <c r="D148" s="359"/>
      <c r="E148" s="351"/>
    </row>
    <row r="149" spans="1:5" s="302" customFormat="1" ht="12.75">
      <c r="A149" s="323">
        <v>2129</v>
      </c>
      <c r="B149" s="360">
        <v>843000</v>
      </c>
      <c r="C149" s="355" t="s">
        <v>1343</v>
      </c>
      <c r="D149" s="356">
        <f>D150</f>
        <v>0</v>
      </c>
      <c r="E149" s="356">
        <f>E150</f>
        <v>0</v>
      </c>
    </row>
    <row r="150" spans="1:5" ht="12.75">
      <c r="A150" s="325">
        <v>2130</v>
      </c>
      <c r="B150" s="357">
        <v>843100</v>
      </c>
      <c r="C150" s="358" t="s">
        <v>449</v>
      </c>
      <c r="D150" s="359"/>
      <c r="E150" s="351"/>
    </row>
    <row r="151" spans="1:5" s="302" customFormat="1" ht="24">
      <c r="A151" s="293">
        <v>2131</v>
      </c>
      <c r="B151" s="293"/>
      <c r="C151" s="363" t="s">
        <v>1344</v>
      </c>
      <c r="D151" s="350">
        <f>D152+D320</f>
        <v>84430</v>
      </c>
      <c r="E151" s="350">
        <f>E152+E320</f>
        <v>81917</v>
      </c>
    </row>
    <row r="152" spans="1:5" s="302" customFormat="1" ht="24">
      <c r="A152" s="293">
        <v>2132</v>
      </c>
      <c r="B152" s="293">
        <v>400000</v>
      </c>
      <c r="C152" s="316" t="s">
        <v>1345</v>
      </c>
      <c r="D152" s="350">
        <f>D153+D175+D220+D235+D259+D272+D288+D303</f>
        <v>80353</v>
      </c>
      <c r="E152" s="350">
        <f>E153+E175+E220+E235+E259+E272+E288+E303</f>
        <v>77055</v>
      </c>
    </row>
    <row r="153" spans="1:5" s="302" customFormat="1" ht="24">
      <c r="A153" s="293">
        <v>2133</v>
      </c>
      <c r="B153" s="293">
        <v>410000</v>
      </c>
      <c r="C153" s="364" t="s">
        <v>1346</v>
      </c>
      <c r="D153" s="350">
        <f>D154+D156+D160+D162+D167+D169+D171+D173</f>
        <v>52351</v>
      </c>
      <c r="E153" s="350">
        <f>E154+E156+E160+E162+E167+E169+E171+E173</f>
        <v>53332</v>
      </c>
    </row>
    <row r="154" spans="1:5" s="302" customFormat="1" ht="24">
      <c r="A154" s="293">
        <v>2134</v>
      </c>
      <c r="B154" s="293">
        <v>411000</v>
      </c>
      <c r="C154" s="316" t="s">
        <v>1347</v>
      </c>
      <c r="D154" s="350">
        <f>D155</f>
        <v>40644</v>
      </c>
      <c r="E154" s="350">
        <f>E155</f>
        <v>41695</v>
      </c>
    </row>
    <row r="155" spans="1:5" ht="12.75">
      <c r="A155" s="365">
        <v>2135</v>
      </c>
      <c r="B155" s="303">
        <v>411100</v>
      </c>
      <c r="C155" s="318" t="s">
        <v>382</v>
      </c>
      <c r="D155" s="351">
        <v>40644</v>
      </c>
      <c r="E155" s="351">
        <v>41695</v>
      </c>
    </row>
    <row r="156" spans="1:5" s="302" customFormat="1" ht="24">
      <c r="A156" s="293">
        <v>2136</v>
      </c>
      <c r="B156" s="293">
        <v>412000</v>
      </c>
      <c r="C156" s="316" t="s">
        <v>1348</v>
      </c>
      <c r="D156" s="350">
        <f>SUM(D157:D159)</f>
        <v>7752</v>
      </c>
      <c r="E156" s="350">
        <f>SUM(E157:E159)</f>
        <v>7724</v>
      </c>
    </row>
    <row r="157" spans="1:5" ht="12.75">
      <c r="A157" s="365">
        <v>2137</v>
      </c>
      <c r="B157" s="303">
        <v>412100</v>
      </c>
      <c r="C157" s="318" t="s">
        <v>1349</v>
      </c>
      <c r="D157" s="351">
        <v>5454</v>
      </c>
      <c r="E157" s="351">
        <v>5589</v>
      </c>
    </row>
    <row r="158" spans="1:5" ht="12.75">
      <c r="A158" s="365">
        <v>2138</v>
      </c>
      <c r="B158" s="303">
        <v>412200</v>
      </c>
      <c r="C158" s="318" t="s">
        <v>17</v>
      </c>
      <c r="D158" s="351">
        <v>2006</v>
      </c>
      <c r="E158" s="351">
        <v>1836</v>
      </c>
    </row>
    <row r="159" spans="1:5" ht="12.75">
      <c r="A159" s="365">
        <v>2139</v>
      </c>
      <c r="B159" s="303">
        <v>412300</v>
      </c>
      <c r="C159" s="318" t="s">
        <v>18</v>
      </c>
      <c r="D159" s="351">
        <v>292</v>
      </c>
      <c r="E159" s="351">
        <v>299</v>
      </c>
    </row>
    <row r="160" spans="1:5" s="302" customFormat="1" ht="12.75">
      <c r="A160" s="293">
        <v>2140</v>
      </c>
      <c r="B160" s="293">
        <v>413000</v>
      </c>
      <c r="C160" s="316" t="s">
        <v>1350</v>
      </c>
      <c r="D160" s="350">
        <f>D161</f>
        <v>41</v>
      </c>
      <c r="E160" s="350">
        <f>E161</f>
        <v>26</v>
      </c>
    </row>
    <row r="161" spans="1:5" ht="12.75">
      <c r="A161" s="365">
        <v>2141</v>
      </c>
      <c r="B161" s="303">
        <v>413100</v>
      </c>
      <c r="C161" s="318" t="s">
        <v>19</v>
      </c>
      <c r="D161" s="351">
        <v>41</v>
      </c>
      <c r="E161" s="351">
        <v>26</v>
      </c>
    </row>
    <row r="162" spans="1:5" s="302" customFormat="1" ht="12.75">
      <c r="A162" s="293">
        <v>2142</v>
      </c>
      <c r="B162" s="293">
        <v>414000</v>
      </c>
      <c r="C162" s="316" t="s">
        <v>1351</v>
      </c>
      <c r="D162" s="350">
        <f>SUM(D163:D166)</f>
        <v>1026</v>
      </c>
      <c r="E162" s="350">
        <f>SUM(E163:E166)</f>
        <v>703</v>
      </c>
    </row>
    <row r="163" spans="1:5" ht="12.75">
      <c r="A163" s="365">
        <v>2143</v>
      </c>
      <c r="B163" s="303">
        <v>414100</v>
      </c>
      <c r="C163" s="318" t="s">
        <v>383</v>
      </c>
      <c r="D163" s="351"/>
      <c r="E163" s="351"/>
    </row>
    <row r="164" spans="1:5" ht="12.75">
      <c r="A164" s="365">
        <v>2144</v>
      </c>
      <c r="B164" s="303">
        <v>414200</v>
      </c>
      <c r="C164" s="318" t="s">
        <v>10</v>
      </c>
      <c r="D164" s="351"/>
      <c r="E164" s="351"/>
    </row>
    <row r="165" spans="1:5" ht="12.75">
      <c r="A165" s="365">
        <v>2145</v>
      </c>
      <c r="B165" s="303">
        <v>414300</v>
      </c>
      <c r="C165" s="318" t="s">
        <v>11</v>
      </c>
      <c r="D165" s="351">
        <v>981</v>
      </c>
      <c r="E165" s="351">
        <v>683</v>
      </c>
    </row>
    <row r="166" spans="1:5" ht="24">
      <c r="A166" s="365">
        <v>2146</v>
      </c>
      <c r="B166" s="303">
        <v>414400</v>
      </c>
      <c r="C166" s="318" t="s">
        <v>589</v>
      </c>
      <c r="D166" s="351">
        <v>45</v>
      </c>
      <c r="E166" s="351">
        <v>20</v>
      </c>
    </row>
    <row r="167" spans="1:5" s="302" customFormat="1" ht="12.75">
      <c r="A167" s="293">
        <v>2147</v>
      </c>
      <c r="B167" s="293">
        <v>415000</v>
      </c>
      <c r="C167" s="316" t="s">
        <v>1352</v>
      </c>
      <c r="D167" s="350">
        <f>D168</f>
        <v>2146</v>
      </c>
      <c r="E167" s="350">
        <f>E168</f>
        <v>2400</v>
      </c>
    </row>
    <row r="168" spans="1:5" ht="12.75">
      <c r="A168" s="365">
        <v>2148</v>
      </c>
      <c r="B168" s="303">
        <v>415100</v>
      </c>
      <c r="C168" s="318" t="s">
        <v>590</v>
      </c>
      <c r="D168" s="351">
        <v>2146</v>
      </c>
      <c r="E168" s="351">
        <v>2400</v>
      </c>
    </row>
    <row r="169" spans="1:5" s="302" customFormat="1" ht="24">
      <c r="A169" s="293">
        <v>2149</v>
      </c>
      <c r="B169" s="293">
        <v>416000</v>
      </c>
      <c r="C169" s="316" t="s">
        <v>1353</v>
      </c>
      <c r="D169" s="350">
        <f>D170</f>
        <v>742</v>
      </c>
      <c r="E169" s="350">
        <f>E170</f>
        <v>784</v>
      </c>
    </row>
    <row r="170" spans="1:5" ht="12.75">
      <c r="A170" s="365">
        <v>2150</v>
      </c>
      <c r="B170" s="303">
        <v>416100</v>
      </c>
      <c r="C170" s="318" t="s">
        <v>591</v>
      </c>
      <c r="D170" s="351">
        <v>742</v>
      </c>
      <c r="E170" s="351">
        <v>784</v>
      </c>
    </row>
    <row r="171" spans="1:5" s="302" customFormat="1" ht="12.75">
      <c r="A171" s="293">
        <v>2151</v>
      </c>
      <c r="B171" s="293">
        <v>417000</v>
      </c>
      <c r="C171" s="316" t="s">
        <v>1354</v>
      </c>
      <c r="D171" s="350">
        <f>D172</f>
        <v>0</v>
      </c>
      <c r="E171" s="350">
        <f>E172</f>
        <v>0</v>
      </c>
    </row>
    <row r="172" spans="1:5" ht="12.75">
      <c r="A172" s="365">
        <v>2152</v>
      </c>
      <c r="B172" s="303">
        <v>417100</v>
      </c>
      <c r="C172" s="318" t="s">
        <v>13</v>
      </c>
      <c r="D172" s="351"/>
      <c r="E172" s="351"/>
    </row>
    <row r="173" spans="1:5" s="302" customFormat="1" ht="12.75">
      <c r="A173" s="293">
        <v>2153</v>
      </c>
      <c r="B173" s="293">
        <v>418000</v>
      </c>
      <c r="C173" s="316" t="s">
        <v>1355</v>
      </c>
      <c r="D173" s="350">
        <f>D174</f>
        <v>0</v>
      </c>
      <c r="E173" s="350">
        <f>E174</f>
        <v>0</v>
      </c>
    </row>
    <row r="174" spans="1:5" ht="12.75">
      <c r="A174" s="365">
        <v>2154</v>
      </c>
      <c r="B174" s="303">
        <v>418100</v>
      </c>
      <c r="C174" s="318" t="s">
        <v>12</v>
      </c>
      <c r="D174" s="351"/>
      <c r="E174" s="351"/>
    </row>
    <row r="175" spans="1:5" s="302" customFormat="1" ht="24">
      <c r="A175" s="293">
        <v>2155</v>
      </c>
      <c r="B175" s="293">
        <v>420000</v>
      </c>
      <c r="C175" s="316" t="s">
        <v>1356</v>
      </c>
      <c r="D175" s="350">
        <f>D176+D184+D190+D199+D207+D210</f>
        <v>25255</v>
      </c>
      <c r="E175" s="350">
        <f>E176+E184+E190+E199+E207+E210</f>
        <v>23679</v>
      </c>
    </row>
    <row r="176" spans="1:5" s="302" customFormat="1" ht="12.75">
      <c r="A176" s="361">
        <v>2156</v>
      </c>
      <c r="B176" s="293">
        <v>421000</v>
      </c>
      <c r="C176" s="316" t="s">
        <v>1357</v>
      </c>
      <c r="D176" s="350">
        <f>SUM(D177:D183)</f>
        <v>5391</v>
      </c>
      <c r="E176" s="350">
        <f>SUM(E177:E183)</f>
        <v>6146</v>
      </c>
    </row>
    <row r="177" spans="1:5" ht="12.75">
      <c r="A177" s="365">
        <v>2157</v>
      </c>
      <c r="B177" s="303">
        <v>421100</v>
      </c>
      <c r="C177" s="318" t="s">
        <v>14</v>
      </c>
      <c r="D177" s="351">
        <v>503</v>
      </c>
      <c r="E177" s="351">
        <v>525</v>
      </c>
    </row>
    <row r="178" spans="1:5" ht="12.75">
      <c r="A178" s="365">
        <v>2158</v>
      </c>
      <c r="B178" s="303">
        <v>421200</v>
      </c>
      <c r="C178" s="318" t="s">
        <v>15</v>
      </c>
      <c r="D178" s="351">
        <v>2149</v>
      </c>
      <c r="E178" s="351">
        <v>2094</v>
      </c>
    </row>
    <row r="179" spans="1:5" ht="12.75">
      <c r="A179" s="365">
        <v>2159</v>
      </c>
      <c r="B179" s="303">
        <v>421300</v>
      </c>
      <c r="C179" s="318" t="s">
        <v>16</v>
      </c>
      <c r="D179" s="351">
        <v>1577</v>
      </c>
      <c r="E179" s="351">
        <v>2408</v>
      </c>
    </row>
    <row r="180" spans="1:5" ht="12.75">
      <c r="A180" s="365">
        <v>2160</v>
      </c>
      <c r="B180" s="303">
        <v>421400</v>
      </c>
      <c r="C180" s="318" t="s">
        <v>64</v>
      </c>
      <c r="D180" s="351">
        <v>759</v>
      </c>
      <c r="E180" s="351">
        <v>797</v>
      </c>
    </row>
    <row r="181" spans="1:5" ht="12.75">
      <c r="A181" s="365">
        <v>2161</v>
      </c>
      <c r="B181" s="303">
        <v>421500</v>
      </c>
      <c r="C181" s="318" t="s">
        <v>65</v>
      </c>
      <c r="D181" s="351">
        <v>172</v>
      </c>
      <c r="E181" s="351">
        <v>135</v>
      </c>
    </row>
    <row r="182" spans="1:5" ht="12.75">
      <c r="A182" s="365">
        <v>2162</v>
      </c>
      <c r="B182" s="303">
        <v>421600</v>
      </c>
      <c r="C182" s="318" t="s">
        <v>66</v>
      </c>
      <c r="D182" s="351"/>
      <c r="E182" s="351"/>
    </row>
    <row r="183" spans="1:5" ht="12.75">
      <c r="A183" s="365">
        <v>2163</v>
      </c>
      <c r="B183" s="303">
        <v>421900</v>
      </c>
      <c r="C183" s="318" t="s">
        <v>580</v>
      </c>
      <c r="D183" s="351">
        <v>231</v>
      </c>
      <c r="E183" s="351">
        <v>187</v>
      </c>
    </row>
    <row r="184" spans="1:5" s="302" customFormat="1" ht="12.75">
      <c r="A184" s="361">
        <v>2164</v>
      </c>
      <c r="B184" s="293">
        <v>422000</v>
      </c>
      <c r="C184" s="316" t="s">
        <v>1358</v>
      </c>
      <c r="D184" s="350">
        <f>SUM(D185:D189)</f>
        <v>512</v>
      </c>
      <c r="E184" s="350">
        <f>SUM(E185:E189)</f>
        <v>797</v>
      </c>
    </row>
    <row r="185" spans="1:5" ht="12.75">
      <c r="A185" s="365">
        <v>2165</v>
      </c>
      <c r="B185" s="303">
        <v>422100</v>
      </c>
      <c r="C185" s="318" t="s">
        <v>8</v>
      </c>
      <c r="D185" s="351">
        <v>512</v>
      </c>
      <c r="E185" s="351">
        <v>797</v>
      </c>
    </row>
    <row r="186" spans="1:5" ht="12.75">
      <c r="A186" s="365">
        <v>2166</v>
      </c>
      <c r="B186" s="303">
        <v>422200</v>
      </c>
      <c r="C186" s="318" t="s">
        <v>319</v>
      </c>
      <c r="D186" s="351"/>
      <c r="E186" s="351"/>
    </row>
    <row r="187" spans="1:5" ht="12.75">
      <c r="A187" s="365">
        <v>2167</v>
      </c>
      <c r="B187" s="303">
        <v>422300</v>
      </c>
      <c r="C187" s="318" t="s">
        <v>320</v>
      </c>
      <c r="D187" s="351"/>
      <c r="E187" s="351"/>
    </row>
    <row r="188" spans="1:5" ht="12.75">
      <c r="A188" s="365">
        <v>2168</v>
      </c>
      <c r="B188" s="303">
        <v>422400</v>
      </c>
      <c r="C188" s="318" t="s">
        <v>592</v>
      </c>
      <c r="D188" s="351"/>
      <c r="E188" s="351"/>
    </row>
    <row r="189" spans="1:5" ht="12.75">
      <c r="A189" s="365">
        <v>2169</v>
      </c>
      <c r="B189" s="303">
        <v>422900</v>
      </c>
      <c r="C189" s="318" t="s">
        <v>321</v>
      </c>
      <c r="D189" s="351"/>
      <c r="E189" s="351"/>
    </row>
    <row r="190" spans="1:5" s="302" customFormat="1" ht="12.75">
      <c r="A190" s="361">
        <v>2170</v>
      </c>
      <c r="B190" s="293">
        <v>423000</v>
      </c>
      <c r="C190" s="316" t="s">
        <v>1359</v>
      </c>
      <c r="D190" s="350">
        <f>SUM(D191:D198)</f>
        <v>3909</v>
      </c>
      <c r="E190" s="350">
        <f>SUM(E191:E198)</f>
        <v>2657</v>
      </c>
    </row>
    <row r="191" spans="1:5" ht="12.75">
      <c r="A191" s="365">
        <v>2171</v>
      </c>
      <c r="B191" s="303">
        <v>423100</v>
      </c>
      <c r="C191" s="318" t="s">
        <v>322</v>
      </c>
      <c r="D191" s="351">
        <v>330</v>
      </c>
      <c r="E191" s="351">
        <v>271</v>
      </c>
    </row>
    <row r="192" spans="1:5" ht="12.75">
      <c r="A192" s="365">
        <v>2172</v>
      </c>
      <c r="B192" s="303">
        <v>423200</v>
      </c>
      <c r="C192" s="318" t="s">
        <v>323</v>
      </c>
      <c r="D192" s="351">
        <v>589</v>
      </c>
      <c r="E192" s="351">
        <v>484</v>
      </c>
    </row>
    <row r="193" spans="1:5" ht="12.75">
      <c r="A193" s="365">
        <v>2173</v>
      </c>
      <c r="B193" s="303">
        <v>423300</v>
      </c>
      <c r="C193" s="318" t="s">
        <v>324</v>
      </c>
      <c r="D193" s="351">
        <v>680</v>
      </c>
      <c r="E193" s="351">
        <v>562</v>
      </c>
    </row>
    <row r="194" spans="1:5" ht="12.75">
      <c r="A194" s="365">
        <v>2174</v>
      </c>
      <c r="B194" s="303">
        <v>423400</v>
      </c>
      <c r="C194" s="318" t="s">
        <v>621</v>
      </c>
      <c r="D194" s="351">
        <v>1244</v>
      </c>
      <c r="E194" s="351">
        <v>882</v>
      </c>
    </row>
    <row r="195" spans="1:5" ht="12.75">
      <c r="A195" s="365">
        <v>2175</v>
      </c>
      <c r="B195" s="303">
        <v>423500</v>
      </c>
      <c r="C195" s="318" t="s">
        <v>347</v>
      </c>
      <c r="D195" s="351">
        <v>518</v>
      </c>
      <c r="E195" s="351">
        <v>249</v>
      </c>
    </row>
    <row r="196" spans="1:5" ht="12.75">
      <c r="A196" s="365">
        <v>2176</v>
      </c>
      <c r="B196" s="303">
        <v>423600</v>
      </c>
      <c r="C196" s="318" t="s">
        <v>637</v>
      </c>
      <c r="D196" s="351"/>
      <c r="E196" s="351"/>
    </row>
    <row r="197" spans="1:5" ht="12.75">
      <c r="A197" s="365">
        <v>2177</v>
      </c>
      <c r="B197" s="303">
        <v>423700</v>
      </c>
      <c r="C197" s="318" t="s">
        <v>638</v>
      </c>
      <c r="D197" s="351">
        <v>163</v>
      </c>
      <c r="E197" s="351">
        <v>170</v>
      </c>
    </row>
    <row r="198" spans="1:5" ht="12.75">
      <c r="A198" s="365">
        <v>2178</v>
      </c>
      <c r="B198" s="303">
        <v>423900</v>
      </c>
      <c r="C198" s="318" t="s">
        <v>639</v>
      </c>
      <c r="D198" s="351">
        <v>385</v>
      </c>
      <c r="E198" s="351">
        <v>39</v>
      </c>
    </row>
    <row r="199" spans="1:5" s="302" customFormat="1" ht="12.75">
      <c r="A199" s="361">
        <v>2179</v>
      </c>
      <c r="B199" s="293">
        <v>424000</v>
      </c>
      <c r="C199" s="316" t="s">
        <v>1360</v>
      </c>
      <c r="D199" s="350">
        <f>SUM(D200:D206)</f>
        <v>258</v>
      </c>
      <c r="E199" s="350">
        <f>SUM(E200:E206)</f>
        <v>266</v>
      </c>
    </row>
    <row r="200" spans="1:5" ht="12.75">
      <c r="A200" s="365">
        <v>2180</v>
      </c>
      <c r="B200" s="303">
        <v>424100</v>
      </c>
      <c r="C200" s="318" t="s">
        <v>640</v>
      </c>
      <c r="D200" s="351"/>
      <c r="E200" s="351"/>
    </row>
    <row r="201" spans="1:5" ht="12.75">
      <c r="A201" s="365">
        <v>2181</v>
      </c>
      <c r="B201" s="303">
        <v>424200</v>
      </c>
      <c r="C201" s="318" t="s">
        <v>641</v>
      </c>
      <c r="D201" s="351"/>
      <c r="E201" s="351"/>
    </row>
    <row r="202" spans="1:5" ht="12.75">
      <c r="A202" s="365">
        <v>2182</v>
      </c>
      <c r="B202" s="303">
        <v>424300</v>
      </c>
      <c r="C202" s="318" t="s">
        <v>642</v>
      </c>
      <c r="D202" s="351">
        <v>175</v>
      </c>
      <c r="E202" s="351">
        <v>193</v>
      </c>
    </row>
    <row r="203" spans="1:5" ht="12.75">
      <c r="A203" s="365">
        <v>2183</v>
      </c>
      <c r="B203" s="303">
        <v>424400</v>
      </c>
      <c r="C203" s="318" t="s">
        <v>496</v>
      </c>
      <c r="D203" s="351"/>
      <c r="E203" s="351"/>
    </row>
    <row r="204" spans="1:5" ht="12.75">
      <c r="A204" s="365">
        <v>2184</v>
      </c>
      <c r="B204" s="303">
        <v>424500</v>
      </c>
      <c r="C204" s="318" t="s">
        <v>497</v>
      </c>
      <c r="D204" s="351"/>
      <c r="E204" s="351"/>
    </row>
    <row r="205" spans="1:5" ht="12.75">
      <c r="A205" s="365">
        <v>2185</v>
      </c>
      <c r="B205" s="303">
        <v>424600</v>
      </c>
      <c r="C205" s="318" t="s">
        <v>366</v>
      </c>
      <c r="D205" s="351"/>
      <c r="E205" s="351"/>
    </row>
    <row r="206" spans="1:5" ht="12.75">
      <c r="A206" s="365">
        <v>2186</v>
      </c>
      <c r="B206" s="303">
        <v>424900</v>
      </c>
      <c r="C206" s="318" t="s">
        <v>367</v>
      </c>
      <c r="D206" s="351">
        <v>83</v>
      </c>
      <c r="E206" s="351">
        <v>73</v>
      </c>
    </row>
    <row r="207" spans="1:5" s="302" customFormat="1" ht="24">
      <c r="A207" s="361">
        <v>2187</v>
      </c>
      <c r="B207" s="293">
        <v>425000</v>
      </c>
      <c r="C207" s="316" t="s">
        <v>1361</v>
      </c>
      <c r="D207" s="350">
        <f>D208+D209</f>
        <v>1020</v>
      </c>
      <c r="E207" s="350">
        <f>E208+E209</f>
        <v>621</v>
      </c>
    </row>
    <row r="208" spans="1:5" ht="12.75">
      <c r="A208" s="365">
        <v>2188</v>
      </c>
      <c r="B208" s="303">
        <v>425100</v>
      </c>
      <c r="C208" s="318" t="s">
        <v>96</v>
      </c>
      <c r="D208" s="351">
        <v>428</v>
      </c>
      <c r="E208" s="351">
        <v>93</v>
      </c>
    </row>
    <row r="209" spans="1:5" ht="12.75">
      <c r="A209" s="365">
        <v>2189</v>
      </c>
      <c r="B209" s="303">
        <v>425200</v>
      </c>
      <c r="C209" s="318" t="s">
        <v>97</v>
      </c>
      <c r="D209" s="351">
        <v>592</v>
      </c>
      <c r="E209" s="351">
        <v>528</v>
      </c>
    </row>
    <row r="210" spans="1:5" s="302" customFormat="1" ht="12.75">
      <c r="A210" s="361">
        <v>2190</v>
      </c>
      <c r="B210" s="293">
        <v>426000</v>
      </c>
      <c r="C210" s="316" t="s">
        <v>1362</v>
      </c>
      <c r="D210" s="350">
        <f>SUM(D211:D219)</f>
        <v>14165</v>
      </c>
      <c r="E210" s="350">
        <f>SUM(E211:E219)</f>
        <v>13192</v>
      </c>
    </row>
    <row r="211" spans="1:5" ht="12.75">
      <c r="A211" s="365">
        <v>2191</v>
      </c>
      <c r="B211" s="303">
        <v>426100</v>
      </c>
      <c r="C211" s="318" t="s">
        <v>98</v>
      </c>
      <c r="D211" s="351">
        <v>1159</v>
      </c>
      <c r="E211" s="351">
        <v>720</v>
      </c>
    </row>
    <row r="212" spans="1:5" ht="12.75">
      <c r="A212" s="365">
        <v>2192</v>
      </c>
      <c r="B212" s="303">
        <v>426200</v>
      </c>
      <c r="C212" s="318" t="s">
        <v>1363</v>
      </c>
      <c r="D212" s="351"/>
      <c r="E212" s="351"/>
    </row>
    <row r="213" spans="1:5" ht="12.75">
      <c r="A213" s="365">
        <v>2193</v>
      </c>
      <c r="B213" s="303">
        <v>426300</v>
      </c>
      <c r="C213" s="318" t="s">
        <v>99</v>
      </c>
      <c r="D213" s="351">
        <v>157</v>
      </c>
      <c r="E213" s="351">
        <v>136</v>
      </c>
    </row>
    <row r="214" spans="1:5" ht="12.75">
      <c r="A214" s="365">
        <v>2194</v>
      </c>
      <c r="B214" s="303">
        <v>426400</v>
      </c>
      <c r="C214" s="318" t="s">
        <v>100</v>
      </c>
      <c r="D214" s="351">
        <v>276</v>
      </c>
      <c r="E214" s="351">
        <v>308</v>
      </c>
    </row>
    <row r="215" spans="1:5" ht="12.75">
      <c r="A215" s="365">
        <v>2195</v>
      </c>
      <c r="B215" s="303">
        <v>426500</v>
      </c>
      <c r="C215" s="318" t="s">
        <v>519</v>
      </c>
      <c r="D215" s="351"/>
      <c r="E215" s="351"/>
    </row>
    <row r="216" spans="1:5" ht="12.75">
      <c r="A216" s="365">
        <v>2196</v>
      </c>
      <c r="B216" s="303">
        <v>426600</v>
      </c>
      <c r="C216" s="318" t="s">
        <v>520</v>
      </c>
      <c r="D216" s="351"/>
      <c r="E216" s="351"/>
    </row>
    <row r="217" spans="1:5" ht="12.75">
      <c r="A217" s="365">
        <v>2197</v>
      </c>
      <c r="B217" s="303">
        <v>426700</v>
      </c>
      <c r="C217" s="318" t="s">
        <v>521</v>
      </c>
      <c r="D217" s="351">
        <v>163</v>
      </c>
      <c r="E217" s="351">
        <v>89</v>
      </c>
    </row>
    <row r="218" spans="1:5" ht="12.75">
      <c r="A218" s="365">
        <v>2198</v>
      </c>
      <c r="B218" s="303">
        <v>426800</v>
      </c>
      <c r="C218" s="318" t="s">
        <v>376</v>
      </c>
      <c r="D218" s="351">
        <v>11600</v>
      </c>
      <c r="E218" s="351">
        <v>11024</v>
      </c>
    </row>
    <row r="219" spans="1:5" ht="12.75">
      <c r="A219" s="365">
        <v>2199</v>
      </c>
      <c r="B219" s="303">
        <v>426900</v>
      </c>
      <c r="C219" s="318" t="s">
        <v>522</v>
      </c>
      <c r="D219" s="351">
        <v>810</v>
      </c>
      <c r="E219" s="351">
        <v>915</v>
      </c>
    </row>
    <row r="220" spans="1:5" s="302" customFormat="1" ht="24">
      <c r="A220" s="361">
        <v>2200</v>
      </c>
      <c r="B220" s="293">
        <v>430000</v>
      </c>
      <c r="C220" s="316" t="s">
        <v>1364</v>
      </c>
      <c r="D220" s="350">
        <f>D221+D225+D227+D229+D233</f>
        <v>2697</v>
      </c>
      <c r="E220" s="350">
        <f>E221+E225+E227+E229+E233</f>
        <v>0</v>
      </c>
    </row>
    <row r="221" spans="1:5" s="302" customFormat="1" ht="24">
      <c r="A221" s="361">
        <v>2201</v>
      </c>
      <c r="B221" s="293">
        <v>431000</v>
      </c>
      <c r="C221" s="366" t="s">
        <v>1365</v>
      </c>
      <c r="D221" s="350">
        <f>SUM(D222:D224)</f>
        <v>2697</v>
      </c>
      <c r="E221" s="350">
        <f>SUM(E222:E224)</f>
        <v>0</v>
      </c>
    </row>
    <row r="222" spans="1:5" ht="12.75">
      <c r="A222" s="365">
        <v>2202</v>
      </c>
      <c r="B222" s="357">
        <v>431100</v>
      </c>
      <c r="C222" s="367" t="s">
        <v>1366</v>
      </c>
      <c r="D222" s="359">
        <v>1953</v>
      </c>
      <c r="E222" s="351"/>
    </row>
    <row r="223" spans="1:5" ht="12.75">
      <c r="A223" s="365">
        <v>2203</v>
      </c>
      <c r="B223" s="357">
        <v>431200</v>
      </c>
      <c r="C223" s="367" t="s">
        <v>622</v>
      </c>
      <c r="D223" s="359">
        <v>744</v>
      </c>
      <c r="E223" s="351"/>
    </row>
    <row r="224" spans="1:5" ht="12.75">
      <c r="A224" s="365">
        <v>2204</v>
      </c>
      <c r="B224" s="368">
        <v>431300</v>
      </c>
      <c r="C224" s="369" t="s">
        <v>623</v>
      </c>
      <c r="D224" s="359"/>
      <c r="E224" s="351"/>
    </row>
    <row r="225" spans="1:5" s="302" customFormat="1" ht="12.75">
      <c r="A225" s="361">
        <v>2205</v>
      </c>
      <c r="B225" s="370">
        <v>432000</v>
      </c>
      <c r="C225" s="371" t="s">
        <v>1367</v>
      </c>
      <c r="D225" s="356">
        <f>D226</f>
        <v>0</v>
      </c>
      <c r="E225" s="356">
        <f>E226</f>
        <v>0</v>
      </c>
    </row>
    <row r="226" spans="1:5" ht="12.75">
      <c r="A226" s="365">
        <v>2206</v>
      </c>
      <c r="B226" s="372">
        <v>432100</v>
      </c>
      <c r="C226" s="367" t="s">
        <v>750</v>
      </c>
      <c r="D226" s="359"/>
      <c r="E226" s="351"/>
    </row>
    <row r="227" spans="1:5" s="302" customFormat="1" ht="12.75">
      <c r="A227" s="361">
        <v>2207</v>
      </c>
      <c r="B227" s="296">
        <v>433000</v>
      </c>
      <c r="C227" s="363" t="s">
        <v>1368</v>
      </c>
      <c r="D227" s="350">
        <f>D228</f>
        <v>0</v>
      </c>
      <c r="E227" s="350">
        <f>E228</f>
        <v>0</v>
      </c>
    </row>
    <row r="228" spans="1:5" ht="12.75">
      <c r="A228" s="365">
        <v>2208</v>
      </c>
      <c r="B228" s="303">
        <v>433100</v>
      </c>
      <c r="C228" s="318" t="s">
        <v>624</v>
      </c>
      <c r="D228" s="351"/>
      <c r="E228" s="351"/>
    </row>
    <row r="229" spans="1:5" s="302" customFormat="1" ht="12.75">
      <c r="A229" s="361">
        <v>2209</v>
      </c>
      <c r="B229" s="293">
        <v>434000</v>
      </c>
      <c r="C229" s="316" t="s">
        <v>1369</v>
      </c>
      <c r="D229" s="350">
        <f>SUM(D230:D232)</f>
        <v>0</v>
      </c>
      <c r="E229" s="350">
        <f>SUM(E230:E232)</f>
        <v>0</v>
      </c>
    </row>
    <row r="230" spans="1:5" ht="12.75">
      <c r="A230" s="365">
        <v>2210</v>
      </c>
      <c r="B230" s="303">
        <v>434100</v>
      </c>
      <c r="C230" s="318" t="s">
        <v>1370</v>
      </c>
      <c r="D230" s="351"/>
      <c r="E230" s="351"/>
    </row>
    <row r="231" spans="1:5" ht="12.75">
      <c r="A231" s="365">
        <v>2211</v>
      </c>
      <c r="B231" s="303">
        <v>434200</v>
      </c>
      <c r="C231" s="318" t="s">
        <v>626</v>
      </c>
      <c r="D231" s="351"/>
      <c r="E231" s="351"/>
    </row>
    <row r="232" spans="1:5" ht="12.75">
      <c r="A232" s="365">
        <v>2212</v>
      </c>
      <c r="B232" s="373">
        <v>434300</v>
      </c>
      <c r="C232" s="374" t="s">
        <v>627</v>
      </c>
      <c r="D232" s="351"/>
      <c r="E232" s="351"/>
    </row>
    <row r="233" spans="1:5" s="302" customFormat="1" ht="12.75">
      <c r="A233" s="362">
        <v>2213</v>
      </c>
      <c r="B233" s="370">
        <v>435000</v>
      </c>
      <c r="C233" s="371" t="s">
        <v>1371</v>
      </c>
      <c r="D233" s="356">
        <f>D234</f>
        <v>0</v>
      </c>
      <c r="E233" s="356">
        <f>E234</f>
        <v>0</v>
      </c>
    </row>
    <row r="234" spans="1:5" ht="12.75">
      <c r="A234" s="375">
        <v>2214</v>
      </c>
      <c r="B234" s="372">
        <v>435100</v>
      </c>
      <c r="C234" s="367" t="s">
        <v>628</v>
      </c>
      <c r="D234" s="359"/>
      <c r="E234" s="351"/>
    </row>
    <row r="235" spans="1:5" s="302" customFormat="1" ht="24">
      <c r="A235" s="361">
        <v>2215</v>
      </c>
      <c r="B235" s="296">
        <v>440000</v>
      </c>
      <c r="C235" s="363" t="s">
        <v>1372</v>
      </c>
      <c r="D235" s="350">
        <f>D236+D246+D253+D255</f>
        <v>0</v>
      </c>
      <c r="E235" s="350">
        <f>E236+E246+E253+E255</f>
        <v>0</v>
      </c>
    </row>
    <row r="236" spans="1:5" s="302" customFormat="1" ht="12.75">
      <c r="A236" s="361">
        <v>2216</v>
      </c>
      <c r="B236" s="293">
        <v>441000</v>
      </c>
      <c r="C236" s="316" t="s">
        <v>1373</v>
      </c>
      <c r="D236" s="350">
        <f>SUM(D237:D245)</f>
        <v>0</v>
      </c>
      <c r="E236" s="350">
        <f>SUM(E237:E245)</f>
        <v>0</v>
      </c>
    </row>
    <row r="237" spans="1:5" ht="12.75">
      <c r="A237" s="365">
        <v>2217</v>
      </c>
      <c r="B237" s="303">
        <v>441100</v>
      </c>
      <c r="C237" s="318" t="s">
        <v>336</v>
      </c>
      <c r="D237" s="351"/>
      <c r="E237" s="351"/>
    </row>
    <row r="238" spans="1:5" ht="12.75">
      <c r="A238" s="365">
        <v>2218</v>
      </c>
      <c r="B238" s="303">
        <v>441200</v>
      </c>
      <c r="C238" s="318" t="s">
        <v>337</v>
      </c>
      <c r="D238" s="351"/>
      <c r="E238" s="351"/>
    </row>
    <row r="239" spans="1:5" ht="12.75">
      <c r="A239" s="365">
        <v>2219</v>
      </c>
      <c r="B239" s="303">
        <v>441300</v>
      </c>
      <c r="C239" s="318" t="s">
        <v>338</v>
      </c>
      <c r="D239" s="351"/>
      <c r="E239" s="351"/>
    </row>
    <row r="240" spans="1:5" ht="12.75">
      <c r="A240" s="365">
        <v>2220</v>
      </c>
      <c r="B240" s="303">
        <v>441400</v>
      </c>
      <c r="C240" s="318" t="s">
        <v>339</v>
      </c>
      <c r="D240" s="351"/>
      <c r="E240" s="351"/>
    </row>
    <row r="241" spans="1:5" ht="12.75">
      <c r="A241" s="365">
        <v>2221</v>
      </c>
      <c r="B241" s="303">
        <v>441500</v>
      </c>
      <c r="C241" s="318" t="s">
        <v>340</v>
      </c>
      <c r="D241" s="351"/>
      <c r="E241" s="351"/>
    </row>
    <row r="242" spans="1:5" ht="12.75">
      <c r="A242" s="365">
        <v>2222</v>
      </c>
      <c r="B242" s="303">
        <v>441600</v>
      </c>
      <c r="C242" s="318" t="s">
        <v>438</v>
      </c>
      <c r="D242" s="351"/>
      <c r="E242" s="351"/>
    </row>
    <row r="243" spans="1:5" ht="12.75">
      <c r="A243" s="365">
        <v>2223</v>
      </c>
      <c r="B243" s="303">
        <v>441700</v>
      </c>
      <c r="C243" s="318" t="s">
        <v>187</v>
      </c>
      <c r="D243" s="351"/>
      <c r="E243" s="351"/>
    </row>
    <row r="244" spans="1:5" ht="12.75">
      <c r="A244" s="365">
        <v>2224</v>
      </c>
      <c r="B244" s="303">
        <v>441800</v>
      </c>
      <c r="C244" s="318" t="s">
        <v>188</v>
      </c>
      <c r="D244" s="351"/>
      <c r="E244" s="351"/>
    </row>
    <row r="245" spans="1:5" ht="12.75">
      <c r="A245" s="365">
        <v>2225</v>
      </c>
      <c r="B245" s="303">
        <v>441900</v>
      </c>
      <c r="C245" s="318" t="s">
        <v>120</v>
      </c>
      <c r="D245" s="351"/>
      <c r="E245" s="351"/>
    </row>
    <row r="246" spans="1:5" s="302" customFormat="1" ht="12.75">
      <c r="A246" s="361">
        <v>2226</v>
      </c>
      <c r="B246" s="293">
        <v>442000</v>
      </c>
      <c r="C246" s="316" t="s">
        <v>1374</v>
      </c>
      <c r="D246" s="350">
        <f>SUM(D247:D252)</f>
        <v>0</v>
      </c>
      <c r="E246" s="350">
        <f>SUM(E247:E252)</f>
        <v>0</v>
      </c>
    </row>
    <row r="247" spans="1:5" ht="24">
      <c r="A247" s="365">
        <v>2227</v>
      </c>
      <c r="B247" s="303">
        <v>442100</v>
      </c>
      <c r="C247" s="318" t="s">
        <v>751</v>
      </c>
      <c r="D247" s="351"/>
      <c r="E247" s="351"/>
    </row>
    <row r="248" spans="1:5" ht="12.75">
      <c r="A248" s="365">
        <v>2228</v>
      </c>
      <c r="B248" s="303">
        <v>442200</v>
      </c>
      <c r="C248" s="318" t="s">
        <v>189</v>
      </c>
      <c r="D248" s="351"/>
      <c r="E248" s="351"/>
    </row>
    <row r="249" spans="1:5" ht="12.75">
      <c r="A249" s="365">
        <v>2229</v>
      </c>
      <c r="B249" s="303">
        <v>442300</v>
      </c>
      <c r="C249" s="318" t="s">
        <v>190</v>
      </c>
      <c r="D249" s="351"/>
      <c r="E249" s="351"/>
    </row>
    <row r="250" spans="1:5" ht="12.75">
      <c r="A250" s="365">
        <v>2230</v>
      </c>
      <c r="B250" s="303">
        <v>442400</v>
      </c>
      <c r="C250" s="318" t="s">
        <v>191</v>
      </c>
      <c r="D250" s="351"/>
      <c r="E250" s="351"/>
    </row>
    <row r="251" spans="1:5" ht="12.75">
      <c r="A251" s="365">
        <v>2231</v>
      </c>
      <c r="B251" s="303">
        <v>442500</v>
      </c>
      <c r="C251" s="318" t="s">
        <v>440</v>
      </c>
      <c r="D251" s="351"/>
      <c r="E251" s="351"/>
    </row>
    <row r="252" spans="1:5" ht="12.75">
      <c r="A252" s="365">
        <v>2232</v>
      </c>
      <c r="B252" s="303">
        <v>442600</v>
      </c>
      <c r="C252" s="318" t="s">
        <v>441</v>
      </c>
      <c r="D252" s="351"/>
      <c r="E252" s="351"/>
    </row>
    <row r="253" spans="1:5" s="302" customFormat="1" ht="12.75">
      <c r="A253" s="361">
        <v>2233</v>
      </c>
      <c r="B253" s="293">
        <v>443000</v>
      </c>
      <c r="C253" s="316" t="s">
        <v>1375</v>
      </c>
      <c r="D253" s="350">
        <f>D254</f>
        <v>0</v>
      </c>
      <c r="E253" s="350">
        <f>E254</f>
        <v>0</v>
      </c>
    </row>
    <row r="254" spans="1:5" ht="12.75">
      <c r="A254" s="365">
        <v>2234</v>
      </c>
      <c r="B254" s="303">
        <v>443100</v>
      </c>
      <c r="C254" s="318" t="s">
        <v>630</v>
      </c>
      <c r="D254" s="351"/>
      <c r="E254" s="351"/>
    </row>
    <row r="255" spans="1:5" s="302" customFormat="1" ht="12.75">
      <c r="A255" s="361">
        <v>2235</v>
      </c>
      <c r="B255" s="293">
        <v>444000</v>
      </c>
      <c r="C255" s="316" t="s">
        <v>1376</v>
      </c>
      <c r="D255" s="350">
        <f>SUM(D256:D258)</f>
        <v>0</v>
      </c>
      <c r="E255" s="350">
        <f>SUM(E256:E258)</f>
        <v>0</v>
      </c>
    </row>
    <row r="256" spans="1:5" ht="12.75">
      <c r="A256" s="365">
        <v>2236</v>
      </c>
      <c r="B256" s="303">
        <v>444100</v>
      </c>
      <c r="C256" s="318" t="s">
        <v>648</v>
      </c>
      <c r="D256" s="351"/>
      <c r="E256" s="351"/>
    </row>
    <row r="257" spans="1:5" ht="12.75">
      <c r="A257" s="365">
        <v>2237</v>
      </c>
      <c r="B257" s="303">
        <v>444200</v>
      </c>
      <c r="C257" s="318" t="s">
        <v>649</v>
      </c>
      <c r="D257" s="351"/>
      <c r="E257" s="351"/>
    </row>
    <row r="258" spans="1:5" ht="12.75">
      <c r="A258" s="365">
        <v>2238</v>
      </c>
      <c r="B258" s="303">
        <v>444300</v>
      </c>
      <c r="C258" s="318" t="s">
        <v>752</v>
      </c>
      <c r="D258" s="351"/>
      <c r="E258" s="351"/>
    </row>
    <row r="259" spans="1:5" s="302" customFormat="1" ht="12.75">
      <c r="A259" s="361">
        <v>2239</v>
      </c>
      <c r="B259" s="293">
        <v>450000</v>
      </c>
      <c r="C259" s="316" t="s">
        <v>1377</v>
      </c>
      <c r="D259" s="350">
        <f>D260+D263+D266+D269</f>
        <v>0</v>
      </c>
      <c r="E259" s="350">
        <f>E260+E263+E266+E269</f>
        <v>0</v>
      </c>
    </row>
    <row r="260" spans="1:5" s="302" customFormat="1" ht="24">
      <c r="A260" s="361">
        <v>2240</v>
      </c>
      <c r="B260" s="293">
        <v>451000</v>
      </c>
      <c r="C260" s="316" t="s">
        <v>1378</v>
      </c>
      <c r="D260" s="350">
        <f>D261+D262</f>
        <v>0</v>
      </c>
      <c r="E260" s="350">
        <f>E261+E262</f>
        <v>0</v>
      </c>
    </row>
    <row r="261" spans="1:5" ht="24">
      <c r="A261" s="365">
        <v>2241</v>
      </c>
      <c r="B261" s="303">
        <v>451100</v>
      </c>
      <c r="C261" s="318" t="s">
        <v>353</v>
      </c>
      <c r="D261" s="351"/>
      <c r="E261" s="351"/>
    </row>
    <row r="262" spans="1:5" ht="24">
      <c r="A262" s="365">
        <v>2242</v>
      </c>
      <c r="B262" s="303">
        <v>451200</v>
      </c>
      <c r="C262" s="318" t="s">
        <v>354</v>
      </c>
      <c r="D262" s="351"/>
      <c r="E262" s="351"/>
    </row>
    <row r="263" spans="1:5" s="302" customFormat="1" ht="24">
      <c r="A263" s="361">
        <v>2243</v>
      </c>
      <c r="B263" s="293">
        <v>452000</v>
      </c>
      <c r="C263" s="316" t="s">
        <v>1379</v>
      </c>
      <c r="D263" s="350">
        <f>D264+D265</f>
        <v>0</v>
      </c>
      <c r="E263" s="350">
        <f>E264+E265</f>
        <v>0</v>
      </c>
    </row>
    <row r="264" spans="1:5" ht="12.75">
      <c r="A264" s="365">
        <v>2244</v>
      </c>
      <c r="B264" s="303">
        <v>452100</v>
      </c>
      <c r="C264" s="318" t="s">
        <v>355</v>
      </c>
      <c r="D264" s="351"/>
      <c r="E264" s="351"/>
    </row>
    <row r="265" spans="1:5" ht="12.75">
      <c r="A265" s="365">
        <v>2245</v>
      </c>
      <c r="B265" s="303">
        <v>452200</v>
      </c>
      <c r="C265" s="318" t="s">
        <v>356</v>
      </c>
      <c r="D265" s="351"/>
      <c r="E265" s="351"/>
    </row>
    <row r="266" spans="1:5" s="302" customFormat="1" ht="24">
      <c r="A266" s="361">
        <v>2246</v>
      </c>
      <c r="B266" s="293">
        <v>453000</v>
      </c>
      <c r="C266" s="316" t="s">
        <v>1380</v>
      </c>
      <c r="D266" s="350">
        <f>D267+D268</f>
        <v>0</v>
      </c>
      <c r="E266" s="350">
        <f>E267+E268</f>
        <v>0</v>
      </c>
    </row>
    <row r="267" spans="1:5" ht="12.75">
      <c r="A267" s="365">
        <v>2247</v>
      </c>
      <c r="B267" s="303">
        <v>453100</v>
      </c>
      <c r="C267" s="318" t="s">
        <v>357</v>
      </c>
      <c r="D267" s="351"/>
      <c r="E267" s="351"/>
    </row>
    <row r="268" spans="1:5" ht="12.75">
      <c r="A268" s="365">
        <v>2248</v>
      </c>
      <c r="B268" s="303">
        <v>453200</v>
      </c>
      <c r="C268" s="318" t="s">
        <v>358</v>
      </c>
      <c r="D268" s="351"/>
      <c r="E268" s="351"/>
    </row>
    <row r="269" spans="1:5" s="302" customFormat="1" ht="12.75">
      <c r="A269" s="361">
        <v>2249</v>
      </c>
      <c r="B269" s="293">
        <v>454000</v>
      </c>
      <c r="C269" s="316" t="s">
        <v>1381</v>
      </c>
      <c r="D269" s="350">
        <f>D270+D271</f>
        <v>0</v>
      </c>
      <c r="E269" s="350">
        <f>E270+E271</f>
        <v>0</v>
      </c>
    </row>
    <row r="270" spans="1:5" ht="12.75">
      <c r="A270" s="365">
        <v>2250</v>
      </c>
      <c r="B270" s="303">
        <v>454100</v>
      </c>
      <c r="C270" s="318" t="s">
        <v>359</v>
      </c>
      <c r="D270" s="351"/>
      <c r="E270" s="351"/>
    </row>
    <row r="271" spans="1:5" ht="12.75">
      <c r="A271" s="365">
        <v>2251</v>
      </c>
      <c r="B271" s="303">
        <v>454200</v>
      </c>
      <c r="C271" s="318" t="s">
        <v>360</v>
      </c>
      <c r="D271" s="351"/>
      <c r="E271" s="351"/>
    </row>
    <row r="272" spans="1:5" s="302" customFormat="1" ht="24">
      <c r="A272" s="361">
        <v>2252</v>
      </c>
      <c r="B272" s="293">
        <v>460000</v>
      </c>
      <c r="C272" s="316" t="s">
        <v>1382</v>
      </c>
      <c r="D272" s="350">
        <f>D273+D276+D279+D282+D285</f>
        <v>0</v>
      </c>
      <c r="E272" s="350">
        <f>E273+E276+E279+E282+E285</f>
        <v>0</v>
      </c>
    </row>
    <row r="273" spans="1:5" s="302" customFormat="1" ht="12.75">
      <c r="A273" s="361">
        <v>2253</v>
      </c>
      <c r="B273" s="293">
        <v>461000</v>
      </c>
      <c r="C273" s="316" t="s">
        <v>1383</v>
      </c>
      <c r="D273" s="350">
        <f>D274+D275</f>
        <v>0</v>
      </c>
      <c r="E273" s="350">
        <f>E274+E275</f>
        <v>0</v>
      </c>
    </row>
    <row r="274" spans="1:5" ht="12.75">
      <c r="A274" s="365">
        <v>2254</v>
      </c>
      <c r="B274" s="303">
        <v>461100</v>
      </c>
      <c r="C274" s="318" t="s">
        <v>361</v>
      </c>
      <c r="D274" s="351"/>
      <c r="E274" s="351"/>
    </row>
    <row r="275" spans="1:5" ht="12.75">
      <c r="A275" s="365">
        <v>2255</v>
      </c>
      <c r="B275" s="303">
        <v>461200</v>
      </c>
      <c r="C275" s="318" t="s">
        <v>362</v>
      </c>
      <c r="D275" s="351"/>
      <c r="E275" s="351"/>
    </row>
    <row r="276" spans="1:5" s="302" customFormat="1" ht="24">
      <c r="A276" s="361">
        <v>2256</v>
      </c>
      <c r="B276" s="293">
        <v>462000</v>
      </c>
      <c r="C276" s="316" t="s">
        <v>1384</v>
      </c>
      <c r="D276" s="350">
        <f>D277+D278</f>
        <v>0</v>
      </c>
      <c r="E276" s="350">
        <f>E277+E278</f>
        <v>0</v>
      </c>
    </row>
    <row r="277" spans="1:5" ht="12.75">
      <c r="A277" s="365">
        <v>2257</v>
      </c>
      <c r="B277" s="303">
        <v>462100</v>
      </c>
      <c r="C277" s="318" t="s">
        <v>631</v>
      </c>
      <c r="D277" s="351"/>
      <c r="E277" s="351"/>
    </row>
    <row r="278" spans="1:5" ht="12.75">
      <c r="A278" s="365">
        <v>2258</v>
      </c>
      <c r="B278" s="303">
        <v>462200</v>
      </c>
      <c r="C278" s="318" t="s">
        <v>473</v>
      </c>
      <c r="D278" s="351"/>
      <c r="E278" s="351"/>
    </row>
    <row r="279" spans="1:5" s="302" customFormat="1" ht="12.75">
      <c r="A279" s="361">
        <v>2259</v>
      </c>
      <c r="B279" s="293">
        <v>463000</v>
      </c>
      <c r="C279" s="316" t="s">
        <v>1385</v>
      </c>
      <c r="D279" s="350">
        <f>D280+D281</f>
        <v>0</v>
      </c>
      <c r="E279" s="350">
        <f>E280+E281</f>
        <v>0</v>
      </c>
    </row>
    <row r="280" spans="1:5" ht="12.75">
      <c r="A280" s="365">
        <v>2260</v>
      </c>
      <c r="B280" s="303">
        <v>463100</v>
      </c>
      <c r="C280" s="318" t="s">
        <v>325</v>
      </c>
      <c r="D280" s="351"/>
      <c r="E280" s="351"/>
    </row>
    <row r="281" spans="1:5" ht="12.75">
      <c r="A281" s="365">
        <v>2261</v>
      </c>
      <c r="B281" s="303">
        <v>463200</v>
      </c>
      <c r="C281" s="318" t="s">
        <v>439</v>
      </c>
      <c r="D281" s="351"/>
      <c r="E281" s="351"/>
    </row>
    <row r="282" spans="1:5" s="302" customFormat="1" ht="24">
      <c r="A282" s="361">
        <v>2262</v>
      </c>
      <c r="B282" s="293">
        <v>464000</v>
      </c>
      <c r="C282" s="316" t="s">
        <v>1386</v>
      </c>
      <c r="D282" s="350">
        <f>D283+D284</f>
        <v>0</v>
      </c>
      <c r="E282" s="350">
        <f>E283+E284</f>
        <v>0</v>
      </c>
    </row>
    <row r="283" spans="1:5" ht="12.75">
      <c r="A283" s="365">
        <v>2263</v>
      </c>
      <c r="B283" s="303">
        <v>464100</v>
      </c>
      <c r="C283" s="318" t="s">
        <v>57</v>
      </c>
      <c r="D283" s="351"/>
      <c r="E283" s="351"/>
    </row>
    <row r="284" spans="1:5" ht="24">
      <c r="A284" s="365">
        <v>2264</v>
      </c>
      <c r="B284" s="373">
        <v>464200</v>
      </c>
      <c r="C284" s="374" t="s">
        <v>58</v>
      </c>
      <c r="D284" s="351"/>
      <c r="E284" s="351"/>
    </row>
    <row r="285" spans="1:5" s="302" customFormat="1" ht="12.75">
      <c r="A285" s="361">
        <v>2265</v>
      </c>
      <c r="B285" s="370">
        <v>465000</v>
      </c>
      <c r="C285" s="371" t="s">
        <v>1387</v>
      </c>
      <c r="D285" s="356">
        <f>D286+D287</f>
        <v>0</v>
      </c>
      <c r="E285" s="356">
        <f>E286+E287</f>
        <v>0</v>
      </c>
    </row>
    <row r="286" spans="1:5" ht="12.75">
      <c r="A286" s="365">
        <v>2266</v>
      </c>
      <c r="B286" s="372">
        <v>465100</v>
      </c>
      <c r="C286" s="367" t="s">
        <v>59</v>
      </c>
      <c r="D286" s="359"/>
      <c r="E286" s="351"/>
    </row>
    <row r="287" spans="1:5" ht="12.75">
      <c r="A287" s="365">
        <v>2267</v>
      </c>
      <c r="B287" s="372">
        <v>465200</v>
      </c>
      <c r="C287" s="369" t="s">
        <v>60</v>
      </c>
      <c r="D287" s="359"/>
      <c r="E287" s="351"/>
    </row>
    <row r="288" spans="1:5" s="302" customFormat="1" ht="24">
      <c r="A288" s="361">
        <v>2268</v>
      </c>
      <c r="B288" s="376">
        <v>470000</v>
      </c>
      <c r="C288" s="371" t="s">
        <v>1388</v>
      </c>
      <c r="D288" s="356">
        <f>D289+D293</f>
        <v>0</v>
      </c>
      <c r="E288" s="356">
        <f>E289+E293</f>
        <v>0</v>
      </c>
    </row>
    <row r="289" spans="1:5" s="302" customFormat="1" ht="36">
      <c r="A289" s="361">
        <v>2269</v>
      </c>
      <c r="B289" s="360">
        <v>471000</v>
      </c>
      <c r="C289" s="371" t="s">
        <v>1389</v>
      </c>
      <c r="D289" s="356">
        <f>SUM(D290:D292)</f>
        <v>0</v>
      </c>
      <c r="E289" s="350">
        <f>SUM(E290:E292)</f>
        <v>0</v>
      </c>
    </row>
    <row r="290" spans="1:5" ht="24">
      <c r="A290" s="365">
        <v>2270</v>
      </c>
      <c r="B290" s="303">
        <v>471100</v>
      </c>
      <c r="C290" s="377" t="s">
        <v>200</v>
      </c>
      <c r="D290" s="351"/>
      <c r="E290" s="351"/>
    </row>
    <row r="291" spans="1:5" ht="24">
      <c r="A291" s="365">
        <v>2271</v>
      </c>
      <c r="B291" s="303">
        <v>471200</v>
      </c>
      <c r="C291" s="318" t="s">
        <v>93</v>
      </c>
      <c r="D291" s="351"/>
      <c r="E291" s="351"/>
    </row>
    <row r="292" spans="1:5" ht="24">
      <c r="A292" s="365">
        <v>2272</v>
      </c>
      <c r="B292" s="303">
        <v>471900</v>
      </c>
      <c r="C292" s="318" t="s">
        <v>94</v>
      </c>
      <c r="D292" s="351"/>
      <c r="E292" s="351"/>
    </row>
    <row r="293" spans="1:5" s="302" customFormat="1" ht="24">
      <c r="A293" s="361">
        <v>2273</v>
      </c>
      <c r="B293" s="293">
        <v>472000</v>
      </c>
      <c r="C293" s="316" t="s">
        <v>1390</v>
      </c>
      <c r="D293" s="350">
        <f>SUM(D294:D302)</f>
        <v>0</v>
      </c>
      <c r="E293" s="350">
        <f>SUM(E294:E302)</f>
        <v>0</v>
      </c>
    </row>
    <row r="294" spans="1:5" ht="12.75">
      <c r="A294" s="365">
        <v>2274</v>
      </c>
      <c r="B294" s="303">
        <v>472100</v>
      </c>
      <c r="C294" s="318" t="s">
        <v>95</v>
      </c>
      <c r="D294" s="351"/>
      <c r="E294" s="351"/>
    </row>
    <row r="295" spans="1:5" ht="12.75">
      <c r="A295" s="365">
        <v>2275</v>
      </c>
      <c r="B295" s="303">
        <v>472200</v>
      </c>
      <c r="C295" s="318" t="s">
        <v>1391</v>
      </c>
      <c r="D295" s="351"/>
      <c r="E295" s="351"/>
    </row>
    <row r="296" spans="1:5" ht="12.75">
      <c r="A296" s="365">
        <v>2276</v>
      </c>
      <c r="B296" s="303">
        <v>472300</v>
      </c>
      <c r="C296" s="318" t="s">
        <v>1392</v>
      </c>
      <c r="D296" s="351"/>
      <c r="E296" s="351"/>
    </row>
    <row r="297" spans="1:5" ht="12.75">
      <c r="A297" s="365">
        <v>2277</v>
      </c>
      <c r="B297" s="303">
        <v>472400</v>
      </c>
      <c r="C297" s="318" t="s">
        <v>1393</v>
      </c>
      <c r="D297" s="351"/>
      <c r="E297" s="351"/>
    </row>
    <row r="298" spans="1:5" ht="12.75">
      <c r="A298" s="365">
        <v>2278</v>
      </c>
      <c r="B298" s="303">
        <v>472500</v>
      </c>
      <c r="C298" s="318" t="s">
        <v>40</v>
      </c>
      <c r="D298" s="351"/>
      <c r="E298" s="351"/>
    </row>
    <row r="299" spans="1:5" ht="12.75">
      <c r="A299" s="365">
        <v>2279</v>
      </c>
      <c r="B299" s="303">
        <v>472600</v>
      </c>
      <c r="C299" s="318" t="s">
        <v>41</v>
      </c>
      <c r="D299" s="351"/>
      <c r="E299" s="351"/>
    </row>
    <row r="300" spans="1:5" ht="12.75">
      <c r="A300" s="365">
        <v>2280</v>
      </c>
      <c r="B300" s="303">
        <v>472700</v>
      </c>
      <c r="C300" s="318" t="s">
        <v>1394</v>
      </c>
      <c r="D300" s="351"/>
      <c r="E300" s="351"/>
    </row>
    <row r="301" spans="1:5" ht="12.75">
      <c r="A301" s="365">
        <v>2281</v>
      </c>
      <c r="B301" s="303">
        <v>472800</v>
      </c>
      <c r="C301" s="318" t="s">
        <v>1395</v>
      </c>
      <c r="D301" s="351"/>
      <c r="E301" s="351"/>
    </row>
    <row r="302" spans="1:5" ht="12.75">
      <c r="A302" s="365">
        <v>2282</v>
      </c>
      <c r="B302" s="303">
        <v>472900</v>
      </c>
      <c r="C302" s="374" t="s">
        <v>658</v>
      </c>
      <c r="D302" s="351"/>
      <c r="E302" s="351"/>
    </row>
    <row r="303" spans="1:5" s="302" customFormat="1" ht="12.75">
      <c r="A303" s="361">
        <v>2283</v>
      </c>
      <c r="B303" s="360">
        <v>480000</v>
      </c>
      <c r="C303" s="371" t="s">
        <v>1396</v>
      </c>
      <c r="D303" s="356">
        <f>D304+D307+D311+D313+D316+D318</f>
        <v>50</v>
      </c>
      <c r="E303" s="356">
        <f>E304+E307+E311+E313+E316+E318</f>
        <v>44</v>
      </c>
    </row>
    <row r="304" spans="1:5" s="302" customFormat="1" ht="24">
      <c r="A304" s="361">
        <v>2284</v>
      </c>
      <c r="B304" s="360">
        <v>481000</v>
      </c>
      <c r="C304" s="371" t="s">
        <v>1397</v>
      </c>
      <c r="D304" s="356">
        <f>D305+D306</f>
        <v>0</v>
      </c>
      <c r="E304" s="350">
        <f>E305+E306</f>
        <v>0</v>
      </c>
    </row>
    <row r="305" spans="1:5" ht="24">
      <c r="A305" s="365">
        <v>2285</v>
      </c>
      <c r="B305" s="303">
        <v>481100</v>
      </c>
      <c r="C305" s="377" t="s">
        <v>363</v>
      </c>
      <c r="D305" s="351"/>
      <c r="E305" s="351"/>
    </row>
    <row r="306" spans="1:5" ht="12.75">
      <c r="A306" s="365">
        <v>2286</v>
      </c>
      <c r="B306" s="303">
        <v>481900</v>
      </c>
      <c r="C306" s="318" t="s">
        <v>364</v>
      </c>
      <c r="D306" s="351"/>
      <c r="E306" s="351"/>
    </row>
    <row r="307" spans="1:5" s="302" customFormat="1" ht="12.75">
      <c r="A307" s="361">
        <v>2287</v>
      </c>
      <c r="B307" s="295">
        <v>482000</v>
      </c>
      <c r="C307" s="366" t="s">
        <v>1398</v>
      </c>
      <c r="D307" s="350">
        <f>SUM(D308:D310)</f>
        <v>50</v>
      </c>
      <c r="E307" s="350">
        <f>SUM(E308:E310)</f>
        <v>42</v>
      </c>
    </row>
    <row r="308" spans="1:5" ht="12.75">
      <c r="A308" s="375">
        <v>2288</v>
      </c>
      <c r="B308" s="372">
        <v>482100</v>
      </c>
      <c r="C308" s="367" t="s">
        <v>186</v>
      </c>
      <c r="D308" s="359">
        <v>21</v>
      </c>
      <c r="E308" s="351">
        <v>22</v>
      </c>
    </row>
    <row r="309" spans="1:5" ht="12.75">
      <c r="A309" s="375">
        <v>2289</v>
      </c>
      <c r="B309" s="372">
        <v>482200</v>
      </c>
      <c r="C309" s="367" t="s">
        <v>61</v>
      </c>
      <c r="D309" s="359">
        <v>27</v>
      </c>
      <c r="E309" s="351">
        <v>20</v>
      </c>
    </row>
    <row r="310" spans="1:5" ht="12.75">
      <c r="A310" s="375">
        <v>2290</v>
      </c>
      <c r="B310" s="372">
        <v>482300</v>
      </c>
      <c r="C310" s="367" t="s">
        <v>753</v>
      </c>
      <c r="D310" s="359">
        <v>2</v>
      </c>
      <c r="E310" s="351"/>
    </row>
    <row r="311" spans="1:5" s="302" customFormat="1" ht="12.75">
      <c r="A311" s="362">
        <v>2291</v>
      </c>
      <c r="B311" s="293">
        <v>483000</v>
      </c>
      <c r="C311" s="316" t="s">
        <v>1399</v>
      </c>
      <c r="D311" s="350">
        <f>D312</f>
        <v>0</v>
      </c>
      <c r="E311" s="350">
        <f>E312</f>
        <v>2</v>
      </c>
    </row>
    <row r="312" spans="1:5" ht="12.75">
      <c r="A312" s="375">
        <v>2292</v>
      </c>
      <c r="B312" s="303">
        <v>483100</v>
      </c>
      <c r="C312" s="318" t="s">
        <v>0</v>
      </c>
      <c r="D312" s="351"/>
      <c r="E312" s="351">
        <v>2</v>
      </c>
    </row>
    <row r="313" spans="1:5" s="302" customFormat="1" ht="36">
      <c r="A313" s="362">
        <v>2293</v>
      </c>
      <c r="B313" s="293">
        <v>484000</v>
      </c>
      <c r="C313" s="316" t="s">
        <v>1400</v>
      </c>
      <c r="D313" s="350">
        <f>D314+D315</f>
        <v>0</v>
      </c>
      <c r="E313" s="350">
        <f>E314+E315</f>
        <v>0</v>
      </c>
    </row>
    <row r="314" spans="1:5" ht="12.75">
      <c r="A314" s="375">
        <v>2294</v>
      </c>
      <c r="B314" s="303">
        <v>484100</v>
      </c>
      <c r="C314" s="318" t="s">
        <v>1401</v>
      </c>
      <c r="D314" s="351"/>
      <c r="E314" s="351"/>
    </row>
    <row r="315" spans="1:5" ht="12.75">
      <c r="A315" s="375">
        <v>2295</v>
      </c>
      <c r="B315" s="303">
        <v>484200</v>
      </c>
      <c r="C315" s="318" t="s">
        <v>455</v>
      </c>
      <c r="D315" s="351"/>
      <c r="E315" s="351"/>
    </row>
    <row r="316" spans="1:5" s="302" customFormat="1" ht="24">
      <c r="A316" s="362">
        <v>2296</v>
      </c>
      <c r="B316" s="293">
        <v>485000</v>
      </c>
      <c r="C316" s="316" t="s">
        <v>1402</v>
      </c>
      <c r="D316" s="350">
        <f>D317</f>
        <v>0</v>
      </c>
      <c r="E316" s="350">
        <f>E317</f>
        <v>0</v>
      </c>
    </row>
    <row r="317" spans="1:5" ht="24">
      <c r="A317" s="375">
        <v>2297</v>
      </c>
      <c r="B317" s="373">
        <v>485100</v>
      </c>
      <c r="C317" s="374" t="s">
        <v>1403</v>
      </c>
      <c r="D317" s="351"/>
      <c r="E317" s="351"/>
    </row>
    <row r="318" spans="1:5" s="302" customFormat="1" ht="36">
      <c r="A318" s="362">
        <v>2298</v>
      </c>
      <c r="B318" s="370">
        <v>489000</v>
      </c>
      <c r="C318" s="371" t="s">
        <v>1404</v>
      </c>
      <c r="D318" s="356">
        <f>D319</f>
        <v>0</v>
      </c>
      <c r="E318" s="356">
        <f>E319</f>
        <v>0</v>
      </c>
    </row>
    <row r="319" spans="1:5" ht="24">
      <c r="A319" s="375">
        <v>2299</v>
      </c>
      <c r="B319" s="372">
        <v>489100</v>
      </c>
      <c r="C319" s="367" t="s">
        <v>582</v>
      </c>
      <c r="D319" s="359"/>
      <c r="E319" s="351"/>
    </row>
    <row r="320" spans="1:5" s="302" customFormat="1" ht="24">
      <c r="A320" s="362">
        <v>2300</v>
      </c>
      <c r="B320" s="370">
        <v>500000</v>
      </c>
      <c r="C320" s="371" t="s">
        <v>1405</v>
      </c>
      <c r="D320" s="356">
        <f>D321+D343+D352+D355+D363</f>
        <v>4077</v>
      </c>
      <c r="E320" s="356">
        <f>E321+E343+E352+E355+E363</f>
        <v>4862</v>
      </c>
    </row>
    <row r="321" spans="1:5" s="302" customFormat="1" ht="12.75">
      <c r="A321" s="362">
        <v>2301</v>
      </c>
      <c r="B321" s="370">
        <v>510000</v>
      </c>
      <c r="C321" s="371" t="s">
        <v>1406</v>
      </c>
      <c r="D321" s="356">
        <f>D322+D327+D337+D339+D341</f>
        <v>1967</v>
      </c>
      <c r="E321" s="356">
        <f>E322+E327+E337+E339+E341</f>
        <v>2376</v>
      </c>
    </row>
    <row r="322" spans="1:5" s="302" customFormat="1" ht="12.75">
      <c r="A322" s="362">
        <v>2302</v>
      </c>
      <c r="B322" s="370">
        <v>511000</v>
      </c>
      <c r="C322" s="371" t="s">
        <v>1407</v>
      </c>
      <c r="D322" s="356">
        <f>SUM(D323:D326)</f>
        <v>878</v>
      </c>
      <c r="E322" s="356">
        <f>SUM(E323:E326)</f>
        <v>1946</v>
      </c>
    </row>
    <row r="323" spans="1:5" ht="12.75">
      <c r="A323" s="375">
        <v>2303</v>
      </c>
      <c r="B323" s="372">
        <v>511100</v>
      </c>
      <c r="C323" s="367" t="s">
        <v>571</v>
      </c>
      <c r="D323" s="359"/>
      <c r="E323" s="351"/>
    </row>
    <row r="324" spans="1:5" ht="12.75">
      <c r="A324" s="375">
        <v>2304</v>
      </c>
      <c r="B324" s="372">
        <v>511200</v>
      </c>
      <c r="C324" s="367" t="s">
        <v>572</v>
      </c>
      <c r="D324" s="359"/>
      <c r="E324" s="351"/>
    </row>
    <row r="325" spans="1:5" ht="12.75">
      <c r="A325" s="375">
        <v>2305</v>
      </c>
      <c r="B325" s="372">
        <v>511300</v>
      </c>
      <c r="C325" s="367" t="s">
        <v>573</v>
      </c>
      <c r="D325" s="359">
        <v>878</v>
      </c>
      <c r="E325" s="351">
        <v>1946</v>
      </c>
    </row>
    <row r="326" spans="1:5" ht="12.75">
      <c r="A326" s="375">
        <v>2306</v>
      </c>
      <c r="B326" s="372">
        <v>511400</v>
      </c>
      <c r="C326" s="367" t="s">
        <v>574</v>
      </c>
      <c r="D326" s="359"/>
      <c r="E326" s="351"/>
    </row>
    <row r="327" spans="1:5" s="302" customFormat="1" ht="12.75">
      <c r="A327" s="362">
        <v>2307</v>
      </c>
      <c r="B327" s="370">
        <v>512000</v>
      </c>
      <c r="C327" s="371" t="s">
        <v>1408</v>
      </c>
      <c r="D327" s="356">
        <f>SUM(D328:D336)</f>
        <v>1089</v>
      </c>
      <c r="E327" s="356">
        <f>SUM(E328:E336)</f>
        <v>430</v>
      </c>
    </row>
    <row r="328" spans="1:5" ht="12.75">
      <c r="A328" s="375">
        <v>2308</v>
      </c>
      <c r="B328" s="372">
        <v>512100</v>
      </c>
      <c r="C328" s="367" t="s">
        <v>575</v>
      </c>
      <c r="D328" s="359"/>
      <c r="E328" s="351"/>
    </row>
    <row r="329" spans="1:5" ht="12.75">
      <c r="A329" s="375">
        <v>2309</v>
      </c>
      <c r="B329" s="372">
        <v>512200</v>
      </c>
      <c r="C329" s="367" t="s">
        <v>183</v>
      </c>
      <c r="D329" s="359">
        <v>1089</v>
      </c>
      <c r="E329" s="351">
        <v>430</v>
      </c>
    </row>
    <row r="330" spans="1:5" ht="12.75">
      <c r="A330" s="375">
        <v>2310</v>
      </c>
      <c r="B330" s="372">
        <v>512300</v>
      </c>
      <c r="C330" s="367" t="s">
        <v>184</v>
      </c>
      <c r="D330" s="359"/>
      <c r="E330" s="351"/>
    </row>
    <row r="331" spans="1:5" ht="12.75">
      <c r="A331" s="375">
        <v>2311</v>
      </c>
      <c r="B331" s="372">
        <v>512400</v>
      </c>
      <c r="C331" s="367" t="s">
        <v>346</v>
      </c>
      <c r="D331" s="359"/>
      <c r="E331" s="351"/>
    </row>
    <row r="332" spans="1:5" ht="12.75">
      <c r="A332" s="375">
        <v>2312</v>
      </c>
      <c r="B332" s="372">
        <v>512500</v>
      </c>
      <c r="C332" s="367" t="s">
        <v>185</v>
      </c>
      <c r="D332" s="359"/>
      <c r="E332" s="351"/>
    </row>
    <row r="333" spans="1:5" ht="12.75">
      <c r="A333" s="375">
        <v>2313</v>
      </c>
      <c r="B333" s="372">
        <v>512600</v>
      </c>
      <c r="C333" s="367" t="s">
        <v>1409</v>
      </c>
      <c r="D333" s="359"/>
      <c r="E333" s="351"/>
    </row>
    <row r="334" spans="1:5" ht="12.75">
      <c r="A334" s="375">
        <v>2314</v>
      </c>
      <c r="B334" s="372">
        <v>512700</v>
      </c>
      <c r="C334" s="367" t="s">
        <v>103</v>
      </c>
      <c r="D334" s="359"/>
      <c r="E334" s="351"/>
    </row>
    <row r="335" spans="1:5" ht="12.75">
      <c r="A335" s="375">
        <v>2315</v>
      </c>
      <c r="B335" s="372">
        <v>512800</v>
      </c>
      <c r="C335" s="367" t="s">
        <v>104</v>
      </c>
      <c r="D335" s="359"/>
      <c r="E335" s="351"/>
    </row>
    <row r="336" spans="1:5" ht="12.75">
      <c r="A336" s="375">
        <v>2316</v>
      </c>
      <c r="B336" s="378">
        <v>512900</v>
      </c>
      <c r="C336" s="369" t="s">
        <v>576</v>
      </c>
      <c r="D336" s="359"/>
      <c r="E336" s="351"/>
    </row>
    <row r="337" spans="1:5" s="302" customFormat="1" ht="12.75">
      <c r="A337" s="362">
        <v>2317</v>
      </c>
      <c r="B337" s="370">
        <v>513000</v>
      </c>
      <c r="C337" s="371" t="s">
        <v>1410</v>
      </c>
      <c r="D337" s="356">
        <f>D338</f>
        <v>0</v>
      </c>
      <c r="E337" s="356">
        <f>E338</f>
        <v>0</v>
      </c>
    </row>
    <row r="338" spans="1:5" ht="12.75">
      <c r="A338" s="375">
        <v>2318</v>
      </c>
      <c r="B338" s="372">
        <v>513100</v>
      </c>
      <c r="C338" s="367" t="s">
        <v>583</v>
      </c>
      <c r="D338" s="359"/>
      <c r="E338" s="351"/>
    </row>
    <row r="339" spans="1:5" s="302" customFormat="1" ht="12.75">
      <c r="A339" s="362">
        <v>2319</v>
      </c>
      <c r="B339" s="370">
        <v>514000</v>
      </c>
      <c r="C339" s="371" t="s">
        <v>1411</v>
      </c>
      <c r="D339" s="356">
        <f>D340</f>
        <v>0</v>
      </c>
      <c r="E339" s="356">
        <f>E340</f>
        <v>0</v>
      </c>
    </row>
    <row r="340" spans="1:5" ht="12.75">
      <c r="A340" s="375">
        <v>2320</v>
      </c>
      <c r="B340" s="372">
        <v>514100</v>
      </c>
      <c r="C340" s="367" t="s">
        <v>577</v>
      </c>
      <c r="D340" s="359"/>
      <c r="E340" s="351"/>
    </row>
    <row r="341" spans="1:5" s="302" customFormat="1" ht="12.75">
      <c r="A341" s="362">
        <v>2321</v>
      </c>
      <c r="B341" s="370">
        <v>515000</v>
      </c>
      <c r="C341" s="371" t="s">
        <v>1412</v>
      </c>
      <c r="D341" s="356">
        <f>D342</f>
        <v>0</v>
      </c>
      <c r="E341" s="356">
        <f>E342</f>
        <v>0</v>
      </c>
    </row>
    <row r="342" spans="1:5" ht="12.75">
      <c r="A342" s="375">
        <v>2322</v>
      </c>
      <c r="B342" s="372">
        <v>515100</v>
      </c>
      <c r="C342" s="367" t="s">
        <v>462</v>
      </c>
      <c r="D342" s="359"/>
      <c r="E342" s="351"/>
    </row>
    <row r="343" spans="1:5" s="302" customFormat="1" ht="12.75">
      <c r="A343" s="362">
        <v>2323</v>
      </c>
      <c r="B343" s="370">
        <v>520000</v>
      </c>
      <c r="C343" s="371" t="s">
        <v>1413</v>
      </c>
      <c r="D343" s="356">
        <f>D344+D346+D350</f>
        <v>2110</v>
      </c>
      <c r="E343" s="356">
        <f>E344+E346+E350</f>
        <v>2486</v>
      </c>
    </row>
    <row r="344" spans="1:5" s="302" customFormat="1" ht="12.75">
      <c r="A344" s="362">
        <v>2324</v>
      </c>
      <c r="B344" s="370">
        <v>521000</v>
      </c>
      <c r="C344" s="371" t="s">
        <v>1414</v>
      </c>
      <c r="D344" s="356">
        <f>D345</f>
        <v>0</v>
      </c>
      <c r="E344" s="356">
        <f>E345</f>
        <v>0</v>
      </c>
    </row>
    <row r="345" spans="1:5" ht="12.75">
      <c r="A345" s="375">
        <v>2325</v>
      </c>
      <c r="B345" s="372">
        <v>521100</v>
      </c>
      <c r="C345" s="367" t="s">
        <v>334</v>
      </c>
      <c r="D345" s="359"/>
      <c r="E345" s="351"/>
    </row>
    <row r="346" spans="1:5" s="302" customFormat="1" ht="12.75">
      <c r="A346" s="362">
        <v>2326</v>
      </c>
      <c r="B346" s="370">
        <v>522000</v>
      </c>
      <c r="C346" s="371" t="s">
        <v>1415</v>
      </c>
      <c r="D346" s="356">
        <f>SUM(D347:D349)</f>
        <v>0</v>
      </c>
      <c r="E346" s="356">
        <f>SUM(E347:E349)</f>
        <v>0</v>
      </c>
    </row>
    <row r="347" spans="1:5" ht="12.75">
      <c r="A347" s="375">
        <v>2327</v>
      </c>
      <c r="B347" s="372">
        <v>522100</v>
      </c>
      <c r="C347" s="367" t="s">
        <v>536</v>
      </c>
      <c r="D347" s="359"/>
      <c r="E347" s="351"/>
    </row>
    <row r="348" spans="1:5" ht="12.75">
      <c r="A348" s="375">
        <v>2328</v>
      </c>
      <c r="B348" s="372">
        <v>522200</v>
      </c>
      <c r="C348" s="367" t="s">
        <v>328</v>
      </c>
      <c r="D348" s="359"/>
      <c r="E348" s="351"/>
    </row>
    <row r="349" spans="1:5" ht="12.75">
      <c r="A349" s="375">
        <v>2329</v>
      </c>
      <c r="B349" s="378">
        <v>522300</v>
      </c>
      <c r="C349" s="369" t="s">
        <v>329</v>
      </c>
      <c r="D349" s="359"/>
      <c r="E349" s="351"/>
    </row>
    <row r="350" spans="1:5" s="302" customFormat="1" ht="12.75">
      <c r="A350" s="362">
        <v>2330</v>
      </c>
      <c r="B350" s="370">
        <v>523000</v>
      </c>
      <c r="C350" s="371" t="s">
        <v>1416</v>
      </c>
      <c r="D350" s="356">
        <f>D351</f>
        <v>2110</v>
      </c>
      <c r="E350" s="356">
        <f>E351</f>
        <v>2486</v>
      </c>
    </row>
    <row r="351" spans="1:5" ht="12.75">
      <c r="A351" s="375">
        <v>2331</v>
      </c>
      <c r="B351" s="372">
        <v>523100</v>
      </c>
      <c r="C351" s="367" t="s">
        <v>330</v>
      </c>
      <c r="D351" s="359">
        <v>2110</v>
      </c>
      <c r="E351" s="351">
        <v>2486</v>
      </c>
    </row>
    <row r="352" spans="1:5" s="302" customFormat="1" ht="12.75">
      <c r="A352" s="362">
        <v>2332</v>
      </c>
      <c r="B352" s="370">
        <v>530000</v>
      </c>
      <c r="C352" s="371" t="s">
        <v>1417</v>
      </c>
      <c r="D352" s="356">
        <f>D353</f>
        <v>0</v>
      </c>
      <c r="E352" s="356">
        <f>E353</f>
        <v>0</v>
      </c>
    </row>
    <row r="353" spans="1:5" s="302" customFormat="1" ht="12.75">
      <c r="A353" s="362">
        <v>2333</v>
      </c>
      <c r="B353" s="370">
        <v>531000</v>
      </c>
      <c r="C353" s="371" t="s">
        <v>1418</v>
      </c>
      <c r="D353" s="356">
        <f>D354</f>
        <v>0</v>
      </c>
      <c r="E353" s="356">
        <f>E354</f>
        <v>0</v>
      </c>
    </row>
    <row r="354" spans="1:5" ht="12.75">
      <c r="A354" s="375">
        <v>2334</v>
      </c>
      <c r="B354" s="372">
        <v>531100</v>
      </c>
      <c r="C354" s="367" t="s">
        <v>437</v>
      </c>
      <c r="D354" s="359"/>
      <c r="E354" s="351"/>
    </row>
    <row r="355" spans="1:5" s="302" customFormat="1" ht="12.75">
      <c r="A355" s="362">
        <v>2335</v>
      </c>
      <c r="B355" s="370">
        <v>540000</v>
      </c>
      <c r="C355" s="371" t="s">
        <v>1419</v>
      </c>
      <c r="D355" s="356">
        <f>D356+D358+D360</f>
        <v>0</v>
      </c>
      <c r="E355" s="356">
        <f>E356+E358+E360</f>
        <v>0</v>
      </c>
    </row>
    <row r="356" spans="1:5" s="302" customFormat="1" ht="12.75">
      <c r="A356" s="362">
        <v>2336</v>
      </c>
      <c r="B356" s="370">
        <v>541000</v>
      </c>
      <c r="C356" s="371" t="s">
        <v>1420</v>
      </c>
      <c r="D356" s="356">
        <f>D357</f>
        <v>0</v>
      </c>
      <c r="E356" s="356">
        <f>E357</f>
        <v>0</v>
      </c>
    </row>
    <row r="357" spans="1:5" ht="12.75">
      <c r="A357" s="375">
        <v>2337</v>
      </c>
      <c r="B357" s="372">
        <v>541100</v>
      </c>
      <c r="C357" s="367" t="s">
        <v>368</v>
      </c>
      <c r="D357" s="359"/>
      <c r="E357" s="351"/>
    </row>
    <row r="358" spans="1:5" s="302" customFormat="1" ht="12.75">
      <c r="A358" s="362">
        <v>2338</v>
      </c>
      <c r="B358" s="370">
        <v>542000</v>
      </c>
      <c r="C358" s="371" t="s">
        <v>1421</v>
      </c>
      <c r="D358" s="356">
        <f>D359</f>
        <v>0</v>
      </c>
      <c r="E358" s="356">
        <f>E359</f>
        <v>0</v>
      </c>
    </row>
    <row r="359" spans="1:5" ht="12.75">
      <c r="A359" s="375">
        <v>2339</v>
      </c>
      <c r="B359" s="372">
        <v>542100</v>
      </c>
      <c r="C359" s="367" t="s">
        <v>331</v>
      </c>
      <c r="D359" s="359"/>
      <c r="E359" s="351"/>
    </row>
    <row r="360" spans="1:5" s="302" customFormat="1" ht="12.75">
      <c r="A360" s="362">
        <v>2340</v>
      </c>
      <c r="B360" s="370">
        <v>543000</v>
      </c>
      <c r="C360" s="371" t="s">
        <v>1422</v>
      </c>
      <c r="D360" s="356">
        <f>D361+D362</f>
        <v>0</v>
      </c>
      <c r="E360" s="356">
        <f>E361+E362</f>
        <v>0</v>
      </c>
    </row>
    <row r="361" spans="1:5" ht="12.75">
      <c r="A361" s="375">
        <v>2341</v>
      </c>
      <c r="B361" s="372">
        <v>543100</v>
      </c>
      <c r="C361" s="367" t="s">
        <v>332</v>
      </c>
      <c r="D361" s="359"/>
      <c r="E361" s="351"/>
    </row>
    <row r="362" spans="1:5" ht="12.75">
      <c r="A362" s="375">
        <v>2342</v>
      </c>
      <c r="B362" s="372">
        <v>543200</v>
      </c>
      <c r="C362" s="367" t="s">
        <v>333</v>
      </c>
      <c r="D362" s="359"/>
      <c r="E362" s="351"/>
    </row>
    <row r="363" spans="1:5" s="302" customFormat="1" ht="36">
      <c r="A363" s="362">
        <v>2343</v>
      </c>
      <c r="B363" s="370">
        <v>550000</v>
      </c>
      <c r="C363" s="371" t="s">
        <v>1423</v>
      </c>
      <c r="D363" s="356">
        <f>D364</f>
        <v>0</v>
      </c>
      <c r="E363" s="356">
        <f>E364</f>
        <v>0</v>
      </c>
    </row>
    <row r="364" spans="1:5" s="302" customFormat="1" ht="36">
      <c r="A364" s="362">
        <v>2344</v>
      </c>
      <c r="B364" s="370">
        <v>551000</v>
      </c>
      <c r="C364" s="371" t="s">
        <v>1424</v>
      </c>
      <c r="D364" s="356">
        <f>D365</f>
        <v>0</v>
      </c>
      <c r="E364" s="356">
        <f>E365</f>
        <v>0</v>
      </c>
    </row>
    <row r="365" spans="1:5" ht="24">
      <c r="A365" s="375">
        <v>2345</v>
      </c>
      <c r="B365" s="372">
        <v>551100</v>
      </c>
      <c r="C365" s="367" t="s">
        <v>643</v>
      </c>
      <c r="D365" s="359"/>
      <c r="E365" s="351"/>
    </row>
    <row r="366" spans="1:5" ht="12.75">
      <c r="A366" s="362"/>
      <c r="B366" s="296"/>
      <c r="C366" s="379" t="s">
        <v>1425</v>
      </c>
      <c r="D366" s="350"/>
      <c r="E366" s="350"/>
    </row>
    <row r="367" spans="1:5" s="302" customFormat="1" ht="24">
      <c r="A367" s="362">
        <v>2346</v>
      </c>
      <c r="B367" s="360"/>
      <c r="C367" s="371" t="s">
        <v>1426</v>
      </c>
      <c r="D367" s="356">
        <f>IF((D21-D151)&gt;0,D21-D151,0)</f>
        <v>2838</v>
      </c>
      <c r="E367" s="356">
        <f>IF((E21-E151)&gt;0,E21-E151,0)</f>
        <v>0</v>
      </c>
    </row>
    <row r="368" spans="1:5" s="302" customFormat="1" ht="24">
      <c r="A368" s="362">
        <v>2347</v>
      </c>
      <c r="B368" s="360"/>
      <c r="C368" s="371" t="s">
        <v>1427</v>
      </c>
      <c r="D368" s="356">
        <f>IF((D151-D21)&gt;0,D151-D21,0)</f>
        <v>0</v>
      </c>
      <c r="E368" s="356">
        <f>IF((E151-E21)&gt;0,E151-E21,0)</f>
        <v>6732</v>
      </c>
    </row>
    <row r="369" spans="1:5" s="302" customFormat="1" ht="24">
      <c r="A369" s="362">
        <v>2348</v>
      </c>
      <c r="B369" s="293"/>
      <c r="C369" s="366" t="s">
        <v>1428</v>
      </c>
      <c r="D369" s="350">
        <f>D370+D371+D372+D373+D374</f>
        <v>1967</v>
      </c>
      <c r="E369" s="350">
        <f>E370+E371+E372+E373+E374</f>
        <v>6732</v>
      </c>
    </row>
    <row r="370" spans="1:5" ht="24">
      <c r="A370" s="375">
        <v>2349</v>
      </c>
      <c r="B370" s="360"/>
      <c r="C370" s="367" t="s">
        <v>1429</v>
      </c>
      <c r="D370" s="359"/>
      <c r="E370" s="351">
        <v>4356</v>
      </c>
    </row>
    <row r="371" spans="1:5" ht="24">
      <c r="A371" s="375">
        <v>2350</v>
      </c>
      <c r="B371" s="360"/>
      <c r="C371" s="367" t="s">
        <v>1430</v>
      </c>
      <c r="D371" s="359">
        <v>1967</v>
      </c>
      <c r="E371" s="351">
        <v>2376</v>
      </c>
    </row>
    <row r="372" spans="1:5" ht="24">
      <c r="A372" s="375">
        <v>2351</v>
      </c>
      <c r="B372" s="360"/>
      <c r="C372" s="367" t="s">
        <v>1431</v>
      </c>
      <c r="D372" s="359"/>
      <c r="E372" s="351"/>
    </row>
    <row r="373" spans="1:5" ht="24">
      <c r="A373" s="375">
        <v>2352</v>
      </c>
      <c r="B373" s="360"/>
      <c r="C373" s="367" t="s">
        <v>1432</v>
      </c>
      <c r="D373" s="359"/>
      <c r="E373" s="351"/>
    </row>
    <row r="374" spans="1:5" ht="24">
      <c r="A374" s="375">
        <v>2353</v>
      </c>
      <c r="B374" s="360"/>
      <c r="C374" s="369" t="s">
        <v>1433</v>
      </c>
      <c r="D374" s="359"/>
      <c r="E374" s="351"/>
    </row>
    <row r="375" spans="1:5" s="302" customFormat="1" ht="24">
      <c r="A375" s="362">
        <v>2354</v>
      </c>
      <c r="B375" s="360"/>
      <c r="C375" s="371" t="s">
        <v>1434</v>
      </c>
      <c r="D375" s="356">
        <f>D376+D377</f>
        <v>0</v>
      </c>
      <c r="E375" s="356">
        <f>E376+E377</f>
        <v>0</v>
      </c>
    </row>
    <row r="376" spans="1:5" ht="24">
      <c r="A376" s="375">
        <v>2355</v>
      </c>
      <c r="B376" s="360"/>
      <c r="C376" s="367" t="s">
        <v>1435</v>
      </c>
      <c r="D376" s="359"/>
      <c r="E376" s="351"/>
    </row>
    <row r="377" spans="1:5" ht="24">
      <c r="A377" s="375">
        <v>2356</v>
      </c>
      <c r="B377" s="360"/>
      <c r="C377" s="367" t="s">
        <v>1436</v>
      </c>
      <c r="D377" s="359"/>
      <c r="E377" s="351"/>
    </row>
    <row r="378" spans="1:5" s="302" customFormat="1" ht="24">
      <c r="A378" s="362">
        <v>2357</v>
      </c>
      <c r="B378" s="362">
        <v>321121</v>
      </c>
      <c r="C378" s="371" t="s">
        <v>1437</v>
      </c>
      <c r="D378" s="356">
        <f>IF(D367&gt;0,IF((D367+D369-D375)&gt;0,D367+D369-D375,0),IF((D369-D368-D375)&gt;0,D369-D368-D375,0))</f>
        <v>4805</v>
      </c>
      <c r="E378" s="356">
        <f>IF(E367&gt;0,IF((E367+E369-E375)&gt;0,E367+E369-E375,0),IF((E369-E368-E375)&gt;0,E369-E368-E375,0))</f>
        <v>0</v>
      </c>
    </row>
    <row r="379" spans="1:5" ht="24">
      <c r="A379" s="362">
        <v>2358</v>
      </c>
      <c r="B379" s="362">
        <v>321122</v>
      </c>
      <c r="C379" s="371" t="s">
        <v>1438</v>
      </c>
      <c r="D379" s="356">
        <f>IF(D368-D369&gt;0,D368-D369,0)</f>
        <v>0</v>
      </c>
      <c r="E379" s="356">
        <f>IF(E368-E369&gt;0,E368-E369,0)</f>
        <v>0</v>
      </c>
    </row>
    <row r="380" spans="1:5" s="302" customFormat="1" ht="24">
      <c r="A380" s="361">
        <v>2359</v>
      </c>
      <c r="B380" s="380"/>
      <c r="C380" s="381" t="s">
        <v>1439</v>
      </c>
      <c r="D380" s="356">
        <f>D381+D382</f>
        <v>4805</v>
      </c>
      <c r="E380" s="356">
        <f>E381+E382</f>
        <v>0</v>
      </c>
    </row>
    <row r="381" spans="1:5" ht="24">
      <c r="A381" s="375">
        <v>2360</v>
      </c>
      <c r="B381" s="360"/>
      <c r="C381" s="367" t="s">
        <v>1440</v>
      </c>
      <c r="D381" s="359"/>
      <c r="E381" s="351"/>
    </row>
    <row r="382" spans="1:5" ht="24">
      <c r="A382" s="375">
        <v>2361</v>
      </c>
      <c r="B382" s="360"/>
      <c r="C382" s="367" t="s">
        <v>1441</v>
      </c>
      <c r="D382" s="359">
        <v>4805</v>
      </c>
      <c r="E382" s="351"/>
    </row>
    <row r="383" spans="1:5" ht="12.75">
      <c r="A383" s="279"/>
      <c r="B383" s="276"/>
      <c r="C383" s="276"/>
      <c r="D383" s="276"/>
      <c r="E383" s="276"/>
    </row>
    <row r="384" spans="1:5" ht="12.75">
      <c r="A384" s="335" t="s">
        <v>1442</v>
      </c>
      <c r="C384" s="338" t="s">
        <v>1443</v>
      </c>
      <c r="D384" s="592" t="s">
        <v>1444</v>
      </c>
      <c r="E384" s="592"/>
    </row>
    <row r="385" spans="1:5" ht="12.75">
      <c r="A385" s="276"/>
      <c r="B385" s="382"/>
      <c r="C385" s="338" t="s">
        <v>1445</v>
      </c>
      <c r="D385" s="283"/>
      <c r="E385" s="383"/>
    </row>
    <row r="386" spans="1:5" ht="12.75">
      <c r="A386" s="279"/>
      <c r="B386" s="276"/>
      <c r="C386" s="383"/>
      <c r="D386" s="383"/>
      <c r="E386" s="276"/>
    </row>
    <row r="387" spans="1:5" ht="12.75">
      <c r="A387" s="279"/>
      <c r="B387" s="276"/>
      <c r="C387" s="383"/>
      <c r="D387" s="383"/>
      <c r="E387" s="276"/>
    </row>
    <row r="388" spans="1:5" ht="12.75">
      <c r="A388" s="279"/>
      <c r="B388" s="276"/>
      <c r="C388" s="276"/>
      <c r="D388" s="276"/>
      <c r="E388" s="276"/>
    </row>
    <row r="389" spans="1:5" ht="12.75">
      <c r="A389" s="279"/>
      <c r="B389" s="276"/>
      <c r="C389" s="276"/>
      <c r="D389" s="276"/>
      <c r="E389" s="276"/>
    </row>
    <row r="390" spans="1:5" ht="12.75">
      <c r="A390" s="279"/>
      <c r="B390" s="276"/>
      <c r="C390" s="276"/>
      <c r="D390" s="276"/>
      <c r="E390" s="276"/>
    </row>
    <row r="391" spans="1:5" ht="12.75">
      <c r="A391" s="279"/>
      <c r="B391" s="276"/>
      <c r="C391" s="276"/>
      <c r="D391" s="276"/>
      <c r="E391" s="276"/>
    </row>
    <row r="392" spans="1:5" ht="12.75">
      <c r="A392" s="279"/>
      <c r="B392" s="276"/>
      <c r="C392" s="276"/>
      <c r="D392" s="276"/>
      <c r="E392" s="276"/>
    </row>
    <row r="393" spans="1:5" ht="12.75">
      <c r="A393" s="279"/>
      <c r="B393" s="276"/>
      <c r="C393" s="276"/>
      <c r="D393" s="276"/>
      <c r="E393" s="276"/>
    </row>
    <row r="394" spans="1:5" ht="12.75">
      <c r="A394" s="279"/>
      <c r="B394" s="276"/>
      <c r="C394" s="276"/>
      <c r="D394" s="276"/>
      <c r="E394" s="276"/>
    </row>
    <row r="395" spans="1:5" ht="12.75">
      <c r="A395" s="279"/>
      <c r="B395" s="276"/>
      <c r="C395" s="276"/>
      <c r="D395" s="276"/>
      <c r="E395" s="276"/>
    </row>
    <row r="396" spans="1:5" ht="12.75">
      <c r="A396" s="279"/>
      <c r="B396" s="276"/>
      <c r="C396" s="276"/>
      <c r="D396" s="276"/>
      <c r="E396" s="276"/>
    </row>
    <row r="397" spans="1:5" ht="12.75">
      <c r="A397" s="279"/>
      <c r="B397" s="276"/>
      <c r="C397" s="276"/>
      <c r="D397" s="276"/>
      <c r="E397" s="276"/>
    </row>
    <row r="398" spans="1:5" ht="12.75">
      <c r="A398" s="279"/>
      <c r="B398" s="276"/>
      <c r="C398" s="276"/>
      <c r="D398" s="276"/>
      <c r="E398" s="276"/>
    </row>
    <row r="399" spans="1:5" ht="12.75">
      <c r="A399" s="279"/>
      <c r="B399" s="276"/>
      <c r="C399" s="276"/>
      <c r="D399" s="276"/>
      <c r="E399" s="276"/>
    </row>
    <row r="400" spans="1:5" ht="12.75">
      <c r="A400" s="279"/>
      <c r="B400" s="276"/>
      <c r="C400" s="276"/>
      <c r="D400" s="276"/>
      <c r="E400" s="276"/>
    </row>
    <row r="401" spans="1:5" ht="12.75">
      <c r="A401" s="279"/>
      <c r="B401" s="276"/>
      <c r="C401" s="276"/>
      <c r="D401" s="276"/>
      <c r="E401" s="276"/>
    </row>
  </sheetData>
  <sheetProtection password="CB01" sheet="1" selectLockedCells="1"/>
  <mergeCells count="7">
    <mergeCell ref="D384:E384"/>
    <mergeCell ref="A14:E14"/>
    <mergeCell ref="A15:E15"/>
    <mergeCell ref="A18:A19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2:E382">
      <formula1>0</formula1>
      <formula2>9999999999</formula2>
    </dataValidation>
    <dataValidation type="decimal" allowBlank="1" showInputMessage="1" showErrorMessage="1" error="Uneli ste nekorektnu vrednost. Ponovite unos!" sqref="D21:E21">
      <formula1>-9999999999</formula1>
      <formula2>9999999999</formula2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8" manualBreakCount="8">
    <brk id="47" max="255" man="1"/>
    <brk id="91" max="255" man="1"/>
    <brk id="133" max="255" man="1"/>
    <brk id="178" max="255" man="1"/>
    <brk id="233" max="255" man="1"/>
    <brk id="279" max="255" man="1"/>
    <brk id="318" max="255" man="1"/>
    <brk id="36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G198"/>
  <sheetViews>
    <sheetView showGridLines="0" showRowColHeaders="0" zoomScale="120" zoomScaleNormal="120" zoomScaleSheetLayoutView="130" workbookViewId="0" topLeftCell="A163">
      <selection activeCell="H121" sqref="H121"/>
    </sheetView>
  </sheetViews>
  <sheetFormatPr defaultColWidth="9.140625" defaultRowHeight="12.75"/>
  <cols>
    <col min="1" max="1" width="6.7109375" style="334" customWidth="1"/>
    <col min="2" max="2" width="6.140625" style="334" customWidth="1"/>
    <col min="3" max="3" width="47.57421875" style="334" customWidth="1"/>
    <col min="4" max="4" width="18.140625" style="334" customWidth="1"/>
    <col min="5" max="5" width="19.140625" style="334" customWidth="1"/>
    <col min="6" max="6" width="14.28125" style="345" customWidth="1"/>
    <col min="7" max="16384" width="9.140625" style="345" customWidth="1"/>
  </cols>
  <sheetData>
    <row r="1" spans="1:5" ht="12.75">
      <c r="A1" s="283"/>
      <c r="B1" s="283"/>
      <c r="C1" s="283"/>
      <c r="D1" s="283"/>
      <c r="E1" s="283"/>
    </row>
    <row r="2" spans="1:5" ht="12.75">
      <c r="A2" s="283"/>
      <c r="B2" s="283"/>
      <c r="C2" s="283"/>
      <c r="D2" s="283"/>
      <c r="E2" s="283"/>
    </row>
    <row r="3" spans="1:5" ht="12.75">
      <c r="A3" s="283"/>
      <c r="B3" s="283"/>
      <c r="C3" s="283"/>
      <c r="D3" s="283"/>
      <c r="E3" s="280" t="s">
        <v>1446</v>
      </c>
    </row>
    <row r="4" spans="1:5" ht="12.75">
      <c r="A4" s="283"/>
      <c r="B4" s="283"/>
      <c r="C4" s="283"/>
      <c r="D4" s="283"/>
      <c r="E4" s="340"/>
    </row>
    <row r="5" spans="1:5" ht="12.75">
      <c r="A5" s="283"/>
      <c r="B5" s="283"/>
      <c r="C5" s="283"/>
      <c r="D5" s="283"/>
      <c r="E5" s="283"/>
    </row>
    <row r="6" spans="1:5" ht="12.75">
      <c r="A6" s="283"/>
      <c r="B6" s="283"/>
      <c r="C6" s="283"/>
      <c r="D6" s="283"/>
      <c r="E6" s="283"/>
    </row>
    <row r="7" spans="1:7" s="278" customFormat="1" ht="32.25" customHeight="1">
      <c r="A7" s="281" t="s">
        <v>656</v>
      </c>
      <c r="B7" s="282"/>
      <c r="C7" s="283"/>
      <c r="D7" s="283"/>
      <c r="E7" s="283"/>
      <c r="F7" s="345"/>
      <c r="G7" s="277"/>
    </row>
    <row r="8" spans="1:7" s="278" customFormat="1" ht="18.75">
      <c r="A8" s="520" t="str">
        <f>NazKorisnika</f>
        <v>Специјална болница Врањска Бања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Врањска Бања</v>
      </c>
      <c r="B9" s="275"/>
      <c r="C9" s="285"/>
      <c r="D9" s="518" t="str">
        <f>"Матични број:   "&amp;MatBroj</f>
        <v>Матични број:   07214383</v>
      </c>
      <c r="E9" s="285"/>
      <c r="F9" s="345"/>
      <c r="G9" s="277"/>
    </row>
    <row r="10" spans="1:7" s="278" customFormat="1" ht="15.75">
      <c r="A10" s="284" t="str">
        <f>"ПИБ:   "&amp;bip</f>
        <v>ПИБ:   100553836</v>
      </c>
      <c r="B10" s="275"/>
      <c r="C10" s="285"/>
      <c r="D10" s="519" t="str">
        <f>"Број подрачуна:  "&amp;BrojPodr</f>
        <v>Број подрачуна:  840-143661-19</v>
      </c>
      <c r="E10" s="285"/>
      <c r="F10" s="345"/>
      <c r="G10" s="277"/>
    </row>
    <row r="11" spans="1:7" s="278" customFormat="1" ht="15.75">
      <c r="A11" s="286" t="s">
        <v>657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384"/>
      <c r="B13" s="283"/>
      <c r="C13" s="283"/>
      <c r="D13" s="384"/>
      <c r="E13" s="283"/>
    </row>
    <row r="14" spans="1:5" ht="18.75">
      <c r="A14" s="594" t="s">
        <v>1447</v>
      </c>
      <c r="B14" s="594"/>
      <c r="C14" s="594"/>
      <c r="D14" s="594"/>
      <c r="E14" s="594"/>
    </row>
    <row r="15" spans="1:5" ht="12.75">
      <c r="A15" s="595" t="s">
        <v>1838</v>
      </c>
      <c r="B15" s="595"/>
      <c r="C15" s="595"/>
      <c r="D15" s="595"/>
      <c r="E15" s="595"/>
    </row>
    <row r="16" spans="1:5" ht="15.75">
      <c r="A16" s="385"/>
      <c r="B16" s="283"/>
      <c r="C16" s="283"/>
      <c r="D16" s="283"/>
      <c r="E16" s="283"/>
    </row>
    <row r="17" spans="1:6" ht="12.75" customHeight="1">
      <c r="A17" s="386"/>
      <c r="B17" s="386"/>
      <c r="C17" s="386"/>
      <c r="D17" s="386"/>
      <c r="E17" s="387" t="s">
        <v>241</v>
      </c>
      <c r="F17" s="388"/>
    </row>
    <row r="18" spans="1:5" ht="24">
      <c r="A18" s="389" t="s">
        <v>1448</v>
      </c>
      <c r="B18" s="583" t="s">
        <v>534</v>
      </c>
      <c r="C18" s="583" t="s">
        <v>535</v>
      </c>
      <c r="D18" s="583" t="s">
        <v>1113</v>
      </c>
      <c r="E18" s="596"/>
    </row>
    <row r="19" spans="1:5" ht="12.75">
      <c r="A19" s="390" t="s">
        <v>1449</v>
      </c>
      <c r="B19" s="583"/>
      <c r="C19" s="583"/>
      <c r="D19" s="319" t="s">
        <v>1114</v>
      </c>
      <c r="E19" s="319" t="s">
        <v>1115</v>
      </c>
    </row>
    <row r="20" spans="1:5" ht="12.75">
      <c r="A20" s="319">
        <v>1</v>
      </c>
      <c r="B20" s="319">
        <v>2</v>
      </c>
      <c r="C20" s="319">
        <v>3</v>
      </c>
      <c r="D20" s="319">
        <v>4</v>
      </c>
      <c r="E20" s="319">
        <v>5</v>
      </c>
    </row>
    <row r="21" spans="1:5" s="391" customFormat="1" ht="15.75" customHeight="1">
      <c r="A21" s="319">
        <v>3001</v>
      </c>
      <c r="B21" s="319"/>
      <c r="C21" s="300" t="s">
        <v>1450</v>
      </c>
      <c r="D21" s="301">
        <f>D22+D47</f>
        <v>11564</v>
      </c>
      <c r="E21" s="301">
        <f>E22+E47</f>
        <v>16694</v>
      </c>
    </row>
    <row r="22" spans="1:5" ht="24">
      <c r="A22" s="319">
        <v>3002</v>
      </c>
      <c r="B22" s="319">
        <v>800000</v>
      </c>
      <c r="C22" s="300" t="s">
        <v>1451</v>
      </c>
      <c r="D22" s="301">
        <f>D23+D30+D37+D40</f>
        <v>11564</v>
      </c>
      <c r="E22" s="301">
        <f>E23+E30+E37+E40</f>
        <v>16694</v>
      </c>
    </row>
    <row r="23" spans="1:5" ht="24">
      <c r="A23" s="319">
        <v>3003</v>
      </c>
      <c r="B23" s="319">
        <v>810000</v>
      </c>
      <c r="C23" s="300" t="s">
        <v>1452</v>
      </c>
      <c r="D23" s="301">
        <f>D24+D26+D28</f>
        <v>0</v>
      </c>
      <c r="E23" s="301">
        <f>E24+E26+E28</f>
        <v>0</v>
      </c>
    </row>
    <row r="24" spans="1:5" ht="15.75" customHeight="1">
      <c r="A24" s="319">
        <v>3004</v>
      </c>
      <c r="B24" s="319">
        <v>811000</v>
      </c>
      <c r="C24" s="300" t="s">
        <v>1453</v>
      </c>
      <c r="D24" s="301">
        <f>D25</f>
        <v>0</v>
      </c>
      <c r="E24" s="301">
        <f>E25</f>
        <v>0</v>
      </c>
    </row>
    <row r="25" spans="1:5" ht="15.75" customHeight="1">
      <c r="A25" s="392">
        <v>3005</v>
      </c>
      <c r="B25" s="392">
        <v>811100</v>
      </c>
      <c r="C25" s="305" t="s">
        <v>578</v>
      </c>
      <c r="D25" s="306"/>
      <c r="E25" s="306"/>
    </row>
    <row r="26" spans="1:5" ht="15.75" customHeight="1">
      <c r="A26" s="319">
        <v>3006</v>
      </c>
      <c r="B26" s="319">
        <v>812000</v>
      </c>
      <c r="C26" s="300" t="s">
        <v>1454</v>
      </c>
      <c r="D26" s="301">
        <f>D27</f>
        <v>0</v>
      </c>
      <c r="E26" s="301">
        <f>E27</f>
        <v>0</v>
      </c>
    </row>
    <row r="27" spans="1:5" ht="15.75" customHeight="1">
      <c r="A27" s="392">
        <v>3007</v>
      </c>
      <c r="B27" s="392">
        <v>812100</v>
      </c>
      <c r="C27" s="305" t="s">
        <v>579</v>
      </c>
      <c r="D27" s="306"/>
      <c r="E27" s="306"/>
    </row>
    <row r="28" spans="1:5" ht="24">
      <c r="A28" s="319">
        <v>3008</v>
      </c>
      <c r="B28" s="319">
        <v>813000</v>
      </c>
      <c r="C28" s="300" t="s">
        <v>1455</v>
      </c>
      <c r="D28" s="301">
        <f>D29</f>
        <v>0</v>
      </c>
      <c r="E28" s="301">
        <f>E29</f>
        <v>0</v>
      </c>
    </row>
    <row r="29" spans="1:5" ht="15.75" customHeight="1">
      <c r="A29" s="392">
        <v>3009</v>
      </c>
      <c r="B29" s="392">
        <v>813100</v>
      </c>
      <c r="C29" s="305" t="s">
        <v>635</v>
      </c>
      <c r="D29" s="306"/>
      <c r="E29" s="306"/>
    </row>
    <row r="30" spans="1:5" ht="15.75" customHeight="1">
      <c r="A30" s="319">
        <v>3010</v>
      </c>
      <c r="B30" s="319">
        <v>820000</v>
      </c>
      <c r="C30" s="300" t="s">
        <v>1456</v>
      </c>
      <c r="D30" s="301">
        <f>D31+D33+D35</f>
        <v>11564</v>
      </c>
      <c r="E30" s="301">
        <f>E31+E33+E35</f>
        <v>16694</v>
      </c>
    </row>
    <row r="31" spans="1:5" ht="15.75" customHeight="1">
      <c r="A31" s="319">
        <v>3011</v>
      </c>
      <c r="B31" s="319">
        <v>821000</v>
      </c>
      <c r="C31" s="300" t="s">
        <v>1457</v>
      </c>
      <c r="D31" s="301">
        <f>D32</f>
        <v>0</v>
      </c>
      <c r="E31" s="301">
        <f>E32</f>
        <v>0</v>
      </c>
    </row>
    <row r="32" spans="1:5" ht="15.75" customHeight="1">
      <c r="A32" s="392">
        <v>3012</v>
      </c>
      <c r="B32" s="392">
        <v>821100</v>
      </c>
      <c r="C32" s="305" t="s">
        <v>568</v>
      </c>
      <c r="D32" s="306"/>
      <c r="E32" s="306"/>
    </row>
    <row r="33" spans="1:5" ht="24">
      <c r="A33" s="319">
        <v>3013</v>
      </c>
      <c r="B33" s="319">
        <v>822000</v>
      </c>
      <c r="C33" s="300" t="s">
        <v>1458</v>
      </c>
      <c r="D33" s="301">
        <f>D34</f>
        <v>0</v>
      </c>
      <c r="E33" s="301">
        <f>E34</f>
        <v>0</v>
      </c>
    </row>
    <row r="34" spans="1:5" ht="15.75" customHeight="1">
      <c r="A34" s="392">
        <v>3014</v>
      </c>
      <c r="B34" s="392">
        <v>822100</v>
      </c>
      <c r="C34" s="305" t="s">
        <v>569</v>
      </c>
      <c r="D34" s="306"/>
      <c r="E34" s="306"/>
    </row>
    <row r="35" spans="1:5" ht="24">
      <c r="A35" s="319">
        <v>3015</v>
      </c>
      <c r="B35" s="319">
        <v>823000</v>
      </c>
      <c r="C35" s="300" t="s">
        <v>1459</v>
      </c>
      <c r="D35" s="301">
        <f>D36</f>
        <v>11564</v>
      </c>
      <c r="E35" s="301">
        <f>E36</f>
        <v>16694</v>
      </c>
    </row>
    <row r="36" spans="1:5" ht="15.75" customHeight="1">
      <c r="A36" s="392">
        <v>3016</v>
      </c>
      <c r="B36" s="392">
        <v>823100</v>
      </c>
      <c r="C36" s="305" t="s">
        <v>570</v>
      </c>
      <c r="D36" s="306">
        <v>11564</v>
      </c>
      <c r="E36" s="306">
        <v>16694</v>
      </c>
    </row>
    <row r="37" spans="1:5" ht="15.75" customHeight="1">
      <c r="A37" s="319">
        <v>3017</v>
      </c>
      <c r="B37" s="319">
        <v>830000</v>
      </c>
      <c r="C37" s="300" t="s">
        <v>1460</v>
      </c>
      <c r="D37" s="301">
        <f>D38</f>
        <v>0</v>
      </c>
      <c r="E37" s="301">
        <f>E38</f>
        <v>0</v>
      </c>
    </row>
    <row r="38" spans="1:5" ht="15.75" customHeight="1">
      <c r="A38" s="319">
        <v>3018</v>
      </c>
      <c r="B38" s="319">
        <v>831000</v>
      </c>
      <c r="C38" s="300" t="s">
        <v>1461</v>
      </c>
      <c r="D38" s="301">
        <f>D39</f>
        <v>0</v>
      </c>
      <c r="E38" s="301">
        <f>E39</f>
        <v>0</v>
      </c>
    </row>
    <row r="39" spans="1:5" ht="15.75" customHeight="1">
      <c r="A39" s="392">
        <v>3019</v>
      </c>
      <c r="B39" s="392">
        <v>831100</v>
      </c>
      <c r="C39" s="305" t="s">
        <v>446</v>
      </c>
      <c r="D39" s="306"/>
      <c r="E39" s="306"/>
    </row>
    <row r="40" spans="1:5" ht="24">
      <c r="A40" s="319">
        <v>3020</v>
      </c>
      <c r="B40" s="319">
        <v>840000</v>
      </c>
      <c r="C40" s="300" t="s">
        <v>1462</v>
      </c>
      <c r="D40" s="301">
        <f>D41+D43+D45</f>
        <v>0</v>
      </c>
      <c r="E40" s="301">
        <f>E41+E43+E45</f>
        <v>0</v>
      </c>
    </row>
    <row r="41" spans="1:5" ht="15.75" customHeight="1">
      <c r="A41" s="319">
        <v>3021</v>
      </c>
      <c r="B41" s="319">
        <v>841000</v>
      </c>
      <c r="C41" s="300" t="s">
        <v>1463</v>
      </c>
      <c r="D41" s="301">
        <f>D42</f>
        <v>0</v>
      </c>
      <c r="E41" s="301">
        <f>E42</f>
        <v>0</v>
      </c>
    </row>
    <row r="42" spans="1:5" ht="15.75" customHeight="1">
      <c r="A42" s="392">
        <v>3022</v>
      </c>
      <c r="B42" s="392">
        <v>841100</v>
      </c>
      <c r="C42" s="305" t="s">
        <v>447</v>
      </c>
      <c r="D42" s="306"/>
      <c r="E42" s="306"/>
    </row>
    <row r="43" spans="1:5" ht="15.75" customHeight="1">
      <c r="A43" s="319">
        <v>3023</v>
      </c>
      <c r="B43" s="319">
        <v>842000</v>
      </c>
      <c r="C43" s="300" t="s">
        <v>1464</v>
      </c>
      <c r="D43" s="301">
        <f>D44</f>
        <v>0</v>
      </c>
      <c r="E43" s="301">
        <f>E44</f>
        <v>0</v>
      </c>
    </row>
    <row r="44" spans="1:5" ht="15.75" customHeight="1">
      <c r="A44" s="392">
        <v>3024</v>
      </c>
      <c r="B44" s="392">
        <v>842100</v>
      </c>
      <c r="C44" s="305" t="s">
        <v>448</v>
      </c>
      <c r="D44" s="306"/>
      <c r="E44" s="306"/>
    </row>
    <row r="45" spans="1:5" ht="15.75" customHeight="1">
      <c r="A45" s="319">
        <v>3025</v>
      </c>
      <c r="B45" s="319">
        <v>843000</v>
      </c>
      <c r="C45" s="300" t="s">
        <v>1465</v>
      </c>
      <c r="D45" s="301">
        <f>D46</f>
        <v>0</v>
      </c>
      <c r="E45" s="301">
        <f>E46</f>
        <v>0</v>
      </c>
    </row>
    <row r="46" spans="1:5" ht="15.75" customHeight="1">
      <c r="A46" s="392">
        <v>3026</v>
      </c>
      <c r="B46" s="392">
        <v>843100</v>
      </c>
      <c r="C46" s="305" t="s">
        <v>449</v>
      </c>
      <c r="D46" s="306"/>
      <c r="E46" s="306"/>
    </row>
    <row r="47" spans="1:5" ht="24">
      <c r="A47" s="319">
        <v>3027</v>
      </c>
      <c r="B47" s="319">
        <v>900000</v>
      </c>
      <c r="C47" s="300" t="s">
        <v>1466</v>
      </c>
      <c r="D47" s="301">
        <f>D48+D67</f>
        <v>0</v>
      </c>
      <c r="E47" s="301">
        <f>E48+E67</f>
        <v>0</v>
      </c>
    </row>
    <row r="48" spans="1:5" ht="12.75">
      <c r="A48" s="319">
        <v>3028</v>
      </c>
      <c r="B48" s="319">
        <v>910000</v>
      </c>
      <c r="C48" s="300" t="s">
        <v>1467</v>
      </c>
      <c r="D48" s="301">
        <f>D49+D59</f>
        <v>0</v>
      </c>
      <c r="E48" s="301">
        <f>E49+E59</f>
        <v>0</v>
      </c>
    </row>
    <row r="49" spans="1:5" ht="24">
      <c r="A49" s="319">
        <v>3029</v>
      </c>
      <c r="B49" s="319">
        <v>911000</v>
      </c>
      <c r="C49" s="300" t="s">
        <v>1468</v>
      </c>
      <c r="D49" s="301">
        <f>SUM(D50:D58)</f>
        <v>0</v>
      </c>
      <c r="E49" s="301">
        <f>SUM(E50:E58)</f>
        <v>0</v>
      </c>
    </row>
    <row r="50" spans="1:5" ht="24">
      <c r="A50" s="392">
        <v>3030</v>
      </c>
      <c r="B50" s="392">
        <v>911100</v>
      </c>
      <c r="C50" s="305" t="s">
        <v>20</v>
      </c>
      <c r="D50" s="306"/>
      <c r="E50" s="306"/>
    </row>
    <row r="51" spans="1:5" ht="12.75">
      <c r="A51" s="392">
        <v>3031</v>
      </c>
      <c r="B51" s="392">
        <v>911200</v>
      </c>
      <c r="C51" s="305" t="s">
        <v>21</v>
      </c>
      <c r="D51" s="306"/>
      <c r="E51" s="306"/>
    </row>
    <row r="52" spans="1:5" ht="24">
      <c r="A52" s="392">
        <v>3032</v>
      </c>
      <c r="B52" s="392">
        <v>911300</v>
      </c>
      <c r="C52" s="305" t="s">
        <v>22</v>
      </c>
      <c r="D52" s="306"/>
      <c r="E52" s="306"/>
    </row>
    <row r="53" spans="1:5" ht="12.75">
      <c r="A53" s="392">
        <v>3033</v>
      </c>
      <c r="B53" s="392">
        <v>911400</v>
      </c>
      <c r="C53" s="305" t="s">
        <v>23</v>
      </c>
      <c r="D53" s="306"/>
      <c r="E53" s="306"/>
    </row>
    <row r="54" spans="1:5" ht="12.75">
      <c r="A54" s="392">
        <v>3034</v>
      </c>
      <c r="B54" s="392">
        <v>911500</v>
      </c>
      <c r="C54" s="305" t="s">
        <v>1469</v>
      </c>
      <c r="D54" s="306"/>
      <c r="E54" s="306"/>
    </row>
    <row r="55" spans="1:5" ht="12.75">
      <c r="A55" s="392">
        <v>3035</v>
      </c>
      <c r="B55" s="392">
        <v>911600</v>
      </c>
      <c r="C55" s="305" t="s">
        <v>636</v>
      </c>
      <c r="D55" s="306"/>
      <c r="E55" s="306"/>
    </row>
    <row r="56" spans="1:5" ht="12.75">
      <c r="A56" s="392">
        <v>3036</v>
      </c>
      <c r="B56" s="392">
        <v>911700</v>
      </c>
      <c r="C56" s="305" t="s">
        <v>24</v>
      </c>
      <c r="D56" s="306"/>
      <c r="E56" s="306"/>
    </row>
    <row r="57" spans="1:5" ht="12.75">
      <c r="A57" s="392">
        <v>3037</v>
      </c>
      <c r="B57" s="392">
        <v>911800</v>
      </c>
      <c r="C57" s="305" t="s">
        <v>25</v>
      </c>
      <c r="D57" s="306"/>
      <c r="E57" s="306"/>
    </row>
    <row r="58" spans="1:5" ht="12.75">
      <c r="A58" s="392">
        <v>3038</v>
      </c>
      <c r="B58" s="392">
        <v>911900</v>
      </c>
      <c r="C58" s="305" t="s">
        <v>193</v>
      </c>
      <c r="D58" s="306"/>
      <c r="E58" s="306"/>
    </row>
    <row r="59" spans="1:5" ht="24">
      <c r="A59" s="319">
        <v>3039</v>
      </c>
      <c r="B59" s="319">
        <v>912000</v>
      </c>
      <c r="C59" s="300" t="s">
        <v>1470</v>
      </c>
      <c r="D59" s="301">
        <f>SUM(D60:D66)</f>
        <v>0</v>
      </c>
      <c r="E59" s="301">
        <f>SUM(E60:E66)</f>
        <v>0</v>
      </c>
    </row>
    <row r="60" spans="1:5" ht="24">
      <c r="A60" s="392">
        <v>3040</v>
      </c>
      <c r="B60" s="392">
        <v>912100</v>
      </c>
      <c r="C60" s="305" t="s">
        <v>1471</v>
      </c>
      <c r="D60" s="306"/>
      <c r="E60" s="306"/>
    </row>
    <row r="61" spans="1:5" ht="12.75">
      <c r="A61" s="392">
        <v>3041</v>
      </c>
      <c r="B61" s="392">
        <v>912200</v>
      </c>
      <c r="C61" s="305" t="s">
        <v>194</v>
      </c>
      <c r="D61" s="306"/>
      <c r="E61" s="306"/>
    </row>
    <row r="62" spans="1:5" ht="12.75">
      <c r="A62" s="392">
        <v>3042</v>
      </c>
      <c r="B62" s="392">
        <v>912300</v>
      </c>
      <c r="C62" s="305" t="s">
        <v>195</v>
      </c>
      <c r="D62" s="306"/>
      <c r="E62" s="306"/>
    </row>
    <row r="63" spans="1:5" ht="12.75">
      <c r="A63" s="392">
        <v>3043</v>
      </c>
      <c r="B63" s="392">
        <v>912400</v>
      </c>
      <c r="C63" s="305" t="s">
        <v>1472</v>
      </c>
      <c r="D63" s="306"/>
      <c r="E63" s="306"/>
    </row>
    <row r="64" spans="1:5" ht="12.75">
      <c r="A64" s="392">
        <v>3044</v>
      </c>
      <c r="B64" s="392">
        <v>912500</v>
      </c>
      <c r="C64" s="305" t="s">
        <v>663</v>
      </c>
      <c r="D64" s="306"/>
      <c r="E64" s="306"/>
    </row>
    <row r="65" spans="1:5" ht="12.75">
      <c r="A65" s="392">
        <v>3045</v>
      </c>
      <c r="B65" s="392">
        <v>912600</v>
      </c>
      <c r="C65" s="305" t="s">
        <v>664</v>
      </c>
      <c r="D65" s="306"/>
      <c r="E65" s="306"/>
    </row>
    <row r="66" spans="1:5" ht="12.75">
      <c r="A66" s="392">
        <v>3046</v>
      </c>
      <c r="B66" s="392">
        <v>912900</v>
      </c>
      <c r="C66" s="305" t="s">
        <v>665</v>
      </c>
      <c r="D66" s="306"/>
      <c r="E66" s="306"/>
    </row>
    <row r="67" spans="1:5" ht="24">
      <c r="A67" s="393">
        <v>3047</v>
      </c>
      <c r="B67" s="319">
        <v>920000</v>
      </c>
      <c r="C67" s="300" t="s">
        <v>1473</v>
      </c>
      <c r="D67" s="301">
        <f>D68+D78</f>
        <v>0</v>
      </c>
      <c r="E67" s="301">
        <f>E68+E78</f>
        <v>0</v>
      </c>
    </row>
    <row r="68" spans="1:5" ht="24">
      <c r="A68" s="393">
        <v>3048</v>
      </c>
      <c r="B68" s="319">
        <v>921000</v>
      </c>
      <c r="C68" s="300" t="s">
        <v>1474</v>
      </c>
      <c r="D68" s="301">
        <f>SUM(D69:D77)</f>
        <v>0</v>
      </c>
      <c r="E68" s="301">
        <f>SUM(E69:E77)</f>
        <v>0</v>
      </c>
    </row>
    <row r="69" spans="1:5" ht="24">
      <c r="A69" s="392">
        <v>3049</v>
      </c>
      <c r="B69" s="392">
        <v>921100</v>
      </c>
      <c r="C69" s="305" t="s">
        <v>666</v>
      </c>
      <c r="D69" s="306"/>
      <c r="E69" s="306"/>
    </row>
    <row r="70" spans="1:5" ht="12.75">
      <c r="A70" s="392">
        <v>3050</v>
      </c>
      <c r="B70" s="392">
        <v>921200</v>
      </c>
      <c r="C70" s="305" t="s">
        <v>667</v>
      </c>
      <c r="D70" s="306"/>
      <c r="E70" s="306"/>
    </row>
    <row r="71" spans="1:5" ht="24">
      <c r="A71" s="392">
        <v>3051</v>
      </c>
      <c r="B71" s="392">
        <v>921300</v>
      </c>
      <c r="C71" s="305" t="s">
        <v>668</v>
      </c>
      <c r="D71" s="306"/>
      <c r="E71" s="306"/>
    </row>
    <row r="72" spans="1:5" ht="24">
      <c r="A72" s="392">
        <v>3052</v>
      </c>
      <c r="B72" s="392">
        <v>921400</v>
      </c>
      <c r="C72" s="305" t="s">
        <v>1475</v>
      </c>
      <c r="D72" s="306"/>
      <c r="E72" s="306"/>
    </row>
    <row r="73" spans="1:5" ht="24">
      <c r="A73" s="392">
        <v>3053</v>
      </c>
      <c r="B73" s="392">
        <v>921500</v>
      </c>
      <c r="C73" s="305" t="s">
        <v>378</v>
      </c>
      <c r="D73" s="306"/>
      <c r="E73" s="306"/>
    </row>
    <row r="74" spans="1:5" ht="24">
      <c r="A74" s="392">
        <v>3054</v>
      </c>
      <c r="B74" s="392">
        <v>921600</v>
      </c>
      <c r="C74" s="305" t="s">
        <v>26</v>
      </c>
      <c r="D74" s="306"/>
      <c r="E74" s="306"/>
    </row>
    <row r="75" spans="1:5" ht="24">
      <c r="A75" s="392">
        <v>3055</v>
      </c>
      <c r="B75" s="392">
        <v>921700</v>
      </c>
      <c r="C75" s="305" t="s">
        <v>326</v>
      </c>
      <c r="D75" s="306"/>
      <c r="E75" s="306"/>
    </row>
    <row r="76" spans="1:5" ht="24">
      <c r="A76" s="392">
        <v>3056</v>
      </c>
      <c r="B76" s="392">
        <v>921800</v>
      </c>
      <c r="C76" s="305" t="s">
        <v>327</v>
      </c>
      <c r="D76" s="306"/>
      <c r="E76" s="306"/>
    </row>
    <row r="77" spans="1:5" ht="12.75">
      <c r="A77" s="392">
        <v>3057</v>
      </c>
      <c r="B77" s="392">
        <v>921900</v>
      </c>
      <c r="C77" s="305" t="s">
        <v>42</v>
      </c>
      <c r="D77" s="306"/>
      <c r="E77" s="306"/>
    </row>
    <row r="78" spans="1:5" ht="24">
      <c r="A78" s="393">
        <v>3058</v>
      </c>
      <c r="B78" s="319">
        <v>922000</v>
      </c>
      <c r="C78" s="300" t="s">
        <v>1476</v>
      </c>
      <c r="D78" s="301">
        <f>SUM(D79:D86)</f>
        <v>0</v>
      </c>
      <c r="E78" s="301">
        <f>SUM(E79:E86)</f>
        <v>0</v>
      </c>
    </row>
    <row r="79" spans="1:5" ht="24">
      <c r="A79" s="392">
        <v>3059</v>
      </c>
      <c r="B79" s="392">
        <v>922100</v>
      </c>
      <c r="C79" s="305" t="s">
        <v>43</v>
      </c>
      <c r="D79" s="306"/>
      <c r="E79" s="306"/>
    </row>
    <row r="80" spans="1:5" ht="12.75">
      <c r="A80" s="392">
        <v>3060</v>
      </c>
      <c r="B80" s="392">
        <v>922200</v>
      </c>
      <c r="C80" s="305" t="s">
        <v>44</v>
      </c>
      <c r="D80" s="306"/>
      <c r="E80" s="306"/>
    </row>
    <row r="81" spans="1:5" ht="24">
      <c r="A81" s="392">
        <v>3061</v>
      </c>
      <c r="B81" s="392">
        <v>922300</v>
      </c>
      <c r="C81" s="305" t="s">
        <v>101</v>
      </c>
      <c r="D81" s="306"/>
      <c r="E81" s="306"/>
    </row>
    <row r="82" spans="1:5" ht="24">
      <c r="A82" s="392">
        <v>3062</v>
      </c>
      <c r="B82" s="392">
        <v>922400</v>
      </c>
      <c r="C82" s="305" t="s">
        <v>102</v>
      </c>
      <c r="D82" s="306"/>
      <c r="E82" s="306"/>
    </row>
    <row r="83" spans="1:5" ht="24">
      <c r="A83" s="392">
        <v>3063</v>
      </c>
      <c r="B83" s="392">
        <v>922500</v>
      </c>
      <c r="C83" s="305" t="s">
        <v>199</v>
      </c>
      <c r="D83" s="306"/>
      <c r="E83" s="306"/>
    </row>
    <row r="84" spans="1:5" ht="24">
      <c r="A84" s="392">
        <v>3064</v>
      </c>
      <c r="B84" s="392">
        <v>922600</v>
      </c>
      <c r="C84" s="305" t="s">
        <v>651</v>
      </c>
      <c r="D84" s="306"/>
      <c r="E84" s="306"/>
    </row>
    <row r="85" spans="1:5" ht="12.75">
      <c r="A85" s="392">
        <v>3065</v>
      </c>
      <c r="B85" s="392">
        <v>922700</v>
      </c>
      <c r="C85" s="305" t="s">
        <v>652</v>
      </c>
      <c r="D85" s="306"/>
      <c r="E85" s="306"/>
    </row>
    <row r="86" spans="1:5" ht="12.75">
      <c r="A86" s="392">
        <v>3066</v>
      </c>
      <c r="B86" s="392">
        <v>922800</v>
      </c>
      <c r="C86" s="305" t="s">
        <v>379</v>
      </c>
      <c r="D86" s="306"/>
      <c r="E86" s="306"/>
    </row>
    <row r="87" spans="1:5" ht="12.75">
      <c r="A87" s="393">
        <v>3067</v>
      </c>
      <c r="B87" s="319"/>
      <c r="C87" s="300" t="s">
        <v>1477</v>
      </c>
      <c r="D87" s="301">
        <f>D88+D134</f>
        <v>4077</v>
      </c>
      <c r="E87" s="301">
        <f>E88+E134</f>
        <v>4862</v>
      </c>
    </row>
    <row r="88" spans="1:5" ht="24">
      <c r="A88" s="393">
        <v>3068</v>
      </c>
      <c r="B88" s="319">
        <v>500000</v>
      </c>
      <c r="C88" s="300" t="s">
        <v>1478</v>
      </c>
      <c r="D88" s="301">
        <f>D89+D111+D120+D123+D131</f>
        <v>4077</v>
      </c>
      <c r="E88" s="301">
        <f>E89+E111+E120+E123+E131</f>
        <v>4862</v>
      </c>
    </row>
    <row r="89" spans="1:5" ht="12.75">
      <c r="A89" s="393">
        <v>3069</v>
      </c>
      <c r="B89" s="319">
        <v>510000</v>
      </c>
      <c r="C89" s="300" t="s">
        <v>1479</v>
      </c>
      <c r="D89" s="301">
        <f>D90+D95+D105+D107+D109</f>
        <v>1967</v>
      </c>
      <c r="E89" s="301">
        <f>E90+E95+E105+E107+E109</f>
        <v>2376</v>
      </c>
    </row>
    <row r="90" spans="1:5" ht="12.75">
      <c r="A90" s="393">
        <v>3070</v>
      </c>
      <c r="B90" s="319">
        <v>511000</v>
      </c>
      <c r="C90" s="300" t="s">
        <v>1480</v>
      </c>
      <c r="D90" s="301">
        <f>SUM(D91:D94)</f>
        <v>878</v>
      </c>
      <c r="E90" s="301">
        <f>SUM(E91:E94)</f>
        <v>1946</v>
      </c>
    </row>
    <row r="91" spans="1:5" ht="12.75">
      <c r="A91" s="392">
        <v>3071</v>
      </c>
      <c r="B91" s="392">
        <v>511100</v>
      </c>
      <c r="C91" s="305" t="s">
        <v>571</v>
      </c>
      <c r="D91" s="306"/>
      <c r="E91" s="306"/>
    </row>
    <row r="92" spans="1:5" ht="12.75">
      <c r="A92" s="392">
        <v>3072</v>
      </c>
      <c r="B92" s="392">
        <v>511200</v>
      </c>
      <c r="C92" s="305" t="s">
        <v>572</v>
      </c>
      <c r="D92" s="306"/>
      <c r="E92" s="306"/>
    </row>
    <row r="93" spans="1:5" ht="12.75">
      <c r="A93" s="392">
        <v>3073</v>
      </c>
      <c r="B93" s="392">
        <v>511300</v>
      </c>
      <c r="C93" s="305" t="s">
        <v>573</v>
      </c>
      <c r="D93" s="306">
        <v>878</v>
      </c>
      <c r="E93" s="306">
        <v>1946</v>
      </c>
    </row>
    <row r="94" spans="1:5" ht="12.75">
      <c r="A94" s="392">
        <v>3074</v>
      </c>
      <c r="B94" s="392">
        <v>511400</v>
      </c>
      <c r="C94" s="305" t="s">
        <v>574</v>
      </c>
      <c r="D94" s="306"/>
      <c r="E94" s="306"/>
    </row>
    <row r="95" spans="1:5" ht="12.75">
      <c r="A95" s="393">
        <v>3075</v>
      </c>
      <c r="B95" s="319">
        <v>512000</v>
      </c>
      <c r="C95" s="300" t="s">
        <v>1481</v>
      </c>
      <c r="D95" s="301">
        <f>SUM(D96:D104)</f>
        <v>1089</v>
      </c>
      <c r="E95" s="301">
        <f>SUM(E96:E104)</f>
        <v>430</v>
      </c>
    </row>
    <row r="96" spans="1:5" ht="12.75">
      <c r="A96" s="392">
        <v>3076</v>
      </c>
      <c r="B96" s="392">
        <v>512100</v>
      </c>
      <c r="C96" s="305" t="s">
        <v>575</v>
      </c>
      <c r="D96" s="306"/>
      <c r="E96" s="306"/>
    </row>
    <row r="97" spans="1:5" ht="12.75">
      <c r="A97" s="392">
        <v>3077</v>
      </c>
      <c r="B97" s="392">
        <v>512200</v>
      </c>
      <c r="C97" s="305" t="s">
        <v>183</v>
      </c>
      <c r="D97" s="306">
        <v>1089</v>
      </c>
      <c r="E97" s="306">
        <v>430</v>
      </c>
    </row>
    <row r="98" spans="1:5" ht="12.75">
      <c r="A98" s="392">
        <v>3078</v>
      </c>
      <c r="B98" s="392">
        <v>512300</v>
      </c>
      <c r="C98" s="305" t="s">
        <v>184</v>
      </c>
      <c r="D98" s="306"/>
      <c r="E98" s="306"/>
    </row>
    <row r="99" spans="1:5" ht="12.75">
      <c r="A99" s="392">
        <v>3079</v>
      </c>
      <c r="B99" s="392">
        <v>512400</v>
      </c>
      <c r="C99" s="305" t="s">
        <v>346</v>
      </c>
      <c r="D99" s="306"/>
      <c r="E99" s="306"/>
    </row>
    <row r="100" spans="1:5" ht="12.75">
      <c r="A100" s="392">
        <v>3080</v>
      </c>
      <c r="B100" s="392">
        <v>512500</v>
      </c>
      <c r="C100" s="305" t="s">
        <v>185</v>
      </c>
      <c r="D100" s="306"/>
      <c r="E100" s="306"/>
    </row>
    <row r="101" spans="1:5" ht="12.75">
      <c r="A101" s="392">
        <v>3081</v>
      </c>
      <c r="B101" s="392">
        <v>512600</v>
      </c>
      <c r="C101" s="305" t="s">
        <v>754</v>
      </c>
      <c r="D101" s="306"/>
      <c r="E101" s="306"/>
    </row>
    <row r="102" spans="1:5" ht="12.75">
      <c r="A102" s="392">
        <v>3082</v>
      </c>
      <c r="B102" s="392">
        <v>512700</v>
      </c>
      <c r="C102" s="305" t="s">
        <v>103</v>
      </c>
      <c r="D102" s="306"/>
      <c r="E102" s="306"/>
    </row>
    <row r="103" spans="1:5" ht="12.75">
      <c r="A103" s="392">
        <v>3083</v>
      </c>
      <c r="B103" s="392">
        <v>512800</v>
      </c>
      <c r="C103" s="305" t="s">
        <v>104</v>
      </c>
      <c r="D103" s="306"/>
      <c r="E103" s="306"/>
    </row>
    <row r="104" spans="1:5" ht="24">
      <c r="A104" s="392">
        <v>3084</v>
      </c>
      <c r="B104" s="392">
        <v>512900</v>
      </c>
      <c r="C104" s="305" t="s">
        <v>576</v>
      </c>
      <c r="D104" s="306"/>
      <c r="E104" s="306"/>
    </row>
    <row r="105" spans="1:5" ht="12.75">
      <c r="A105" s="393">
        <v>3085</v>
      </c>
      <c r="B105" s="319">
        <v>513000</v>
      </c>
      <c r="C105" s="300" t="s">
        <v>1482</v>
      </c>
      <c r="D105" s="301">
        <f>D106</f>
        <v>0</v>
      </c>
      <c r="E105" s="301">
        <f>E106</f>
        <v>0</v>
      </c>
    </row>
    <row r="106" spans="1:5" ht="12.75">
      <c r="A106" s="392">
        <v>3086</v>
      </c>
      <c r="B106" s="394">
        <v>513100</v>
      </c>
      <c r="C106" s="395" t="s">
        <v>583</v>
      </c>
      <c r="D106" s="306"/>
      <c r="E106" s="306"/>
    </row>
    <row r="107" spans="1:5" ht="12.75">
      <c r="A107" s="396">
        <v>3087</v>
      </c>
      <c r="B107" s="370">
        <v>514000</v>
      </c>
      <c r="C107" s="371" t="s">
        <v>1483</v>
      </c>
      <c r="D107" s="397">
        <f>D108</f>
        <v>0</v>
      </c>
      <c r="E107" s="397">
        <f>E108</f>
        <v>0</v>
      </c>
    </row>
    <row r="108" spans="1:5" ht="12.75">
      <c r="A108" s="392">
        <v>3088</v>
      </c>
      <c r="B108" s="378">
        <v>514100</v>
      </c>
      <c r="C108" s="369" t="s">
        <v>577</v>
      </c>
      <c r="D108" s="398"/>
      <c r="E108" s="306"/>
    </row>
    <row r="109" spans="1:5" ht="12.75">
      <c r="A109" s="396">
        <v>3089</v>
      </c>
      <c r="B109" s="370">
        <v>515000</v>
      </c>
      <c r="C109" s="371" t="s">
        <v>1484</v>
      </c>
      <c r="D109" s="397">
        <f>D110</f>
        <v>0</v>
      </c>
      <c r="E109" s="397">
        <f>E110</f>
        <v>0</v>
      </c>
    </row>
    <row r="110" spans="1:5" ht="12.75">
      <c r="A110" s="392">
        <v>3090</v>
      </c>
      <c r="B110" s="372">
        <v>515100</v>
      </c>
      <c r="C110" s="367" t="s">
        <v>462</v>
      </c>
      <c r="D110" s="398"/>
      <c r="E110" s="306"/>
    </row>
    <row r="111" spans="1:5" ht="12.75">
      <c r="A111" s="396">
        <v>3091</v>
      </c>
      <c r="B111" s="390">
        <v>520000</v>
      </c>
      <c r="C111" s="399" t="s">
        <v>1485</v>
      </c>
      <c r="D111" s="301">
        <f>D112+D114+D118</f>
        <v>2110</v>
      </c>
      <c r="E111" s="301">
        <f>E112+E114+E118</f>
        <v>2486</v>
      </c>
    </row>
    <row r="112" spans="1:5" ht="12.75">
      <c r="A112" s="393">
        <v>3092</v>
      </c>
      <c r="B112" s="319">
        <v>521000</v>
      </c>
      <c r="C112" s="300" t="s">
        <v>1486</v>
      </c>
      <c r="D112" s="301">
        <f>D113</f>
        <v>0</v>
      </c>
      <c r="E112" s="301">
        <f>E113</f>
        <v>0</v>
      </c>
    </row>
    <row r="113" spans="1:5" ht="12.75">
      <c r="A113" s="400">
        <v>3093</v>
      </c>
      <c r="B113" s="392">
        <v>521100</v>
      </c>
      <c r="C113" s="305" t="s">
        <v>334</v>
      </c>
      <c r="D113" s="306"/>
      <c r="E113" s="306"/>
    </row>
    <row r="114" spans="1:5" ht="12.75">
      <c r="A114" s="393">
        <v>3094</v>
      </c>
      <c r="B114" s="319">
        <v>522000</v>
      </c>
      <c r="C114" s="300" t="s">
        <v>1487</v>
      </c>
      <c r="D114" s="301">
        <f>SUM(D115:D117)</f>
        <v>0</v>
      </c>
      <c r="E114" s="301">
        <f>SUM(E115:E117)</f>
        <v>0</v>
      </c>
    </row>
    <row r="115" spans="1:5" ht="12.75">
      <c r="A115" s="400">
        <v>3095</v>
      </c>
      <c r="B115" s="392">
        <v>522100</v>
      </c>
      <c r="C115" s="305" t="s">
        <v>536</v>
      </c>
      <c r="D115" s="306"/>
      <c r="E115" s="306"/>
    </row>
    <row r="116" spans="1:5" ht="12.75">
      <c r="A116" s="392">
        <v>3096</v>
      </c>
      <c r="B116" s="392">
        <v>522200</v>
      </c>
      <c r="C116" s="305" t="s">
        <v>328</v>
      </c>
      <c r="D116" s="306"/>
      <c r="E116" s="306"/>
    </row>
    <row r="117" spans="1:5" ht="12.75">
      <c r="A117" s="400">
        <v>3097</v>
      </c>
      <c r="B117" s="392">
        <v>522300</v>
      </c>
      <c r="C117" s="305" t="s">
        <v>329</v>
      </c>
      <c r="D117" s="306"/>
      <c r="E117" s="306"/>
    </row>
    <row r="118" spans="1:5" ht="12.75">
      <c r="A118" s="393">
        <v>3098</v>
      </c>
      <c r="B118" s="319">
        <v>523000</v>
      </c>
      <c r="C118" s="300" t="s">
        <v>1488</v>
      </c>
      <c r="D118" s="301">
        <f>D119</f>
        <v>2110</v>
      </c>
      <c r="E118" s="301">
        <f>E119</f>
        <v>2486</v>
      </c>
    </row>
    <row r="119" spans="1:5" ht="12.75">
      <c r="A119" s="400">
        <v>3099</v>
      </c>
      <c r="B119" s="392">
        <v>523100</v>
      </c>
      <c r="C119" s="305" t="s">
        <v>330</v>
      </c>
      <c r="D119" s="306">
        <v>2110</v>
      </c>
      <c r="E119" s="306">
        <v>2486</v>
      </c>
    </row>
    <row r="120" spans="1:5" ht="12.75">
      <c r="A120" s="393">
        <v>3100</v>
      </c>
      <c r="B120" s="319">
        <v>530000</v>
      </c>
      <c r="C120" s="300" t="s">
        <v>1489</v>
      </c>
      <c r="D120" s="301">
        <f>D121</f>
        <v>0</v>
      </c>
      <c r="E120" s="301">
        <f>E121</f>
        <v>0</v>
      </c>
    </row>
    <row r="121" spans="1:5" ht="12.75">
      <c r="A121" s="396">
        <v>3101</v>
      </c>
      <c r="B121" s="319">
        <v>531000</v>
      </c>
      <c r="C121" s="300" t="s">
        <v>1490</v>
      </c>
      <c r="D121" s="301">
        <f>D122</f>
        <v>0</v>
      </c>
      <c r="E121" s="301">
        <f>E122</f>
        <v>0</v>
      </c>
    </row>
    <row r="122" spans="1:5" ht="12.75">
      <c r="A122" s="392">
        <v>3102</v>
      </c>
      <c r="B122" s="392">
        <v>531100</v>
      </c>
      <c r="C122" s="305" t="s">
        <v>437</v>
      </c>
      <c r="D122" s="306">
        <v>0</v>
      </c>
      <c r="E122" s="306">
        <v>0</v>
      </c>
    </row>
    <row r="123" spans="1:5" ht="12.75">
      <c r="A123" s="400">
        <v>3103</v>
      </c>
      <c r="B123" s="319">
        <v>540000</v>
      </c>
      <c r="C123" s="300" t="s">
        <v>1491</v>
      </c>
      <c r="D123" s="301">
        <f>D124+D126+D128</f>
        <v>0</v>
      </c>
      <c r="E123" s="301">
        <f>E124+E126+E128</f>
        <v>0</v>
      </c>
    </row>
    <row r="124" spans="1:5" ht="12.75">
      <c r="A124" s="393">
        <v>3104</v>
      </c>
      <c r="B124" s="319">
        <v>541000</v>
      </c>
      <c r="C124" s="300" t="s">
        <v>1492</v>
      </c>
      <c r="D124" s="301">
        <f>D125</f>
        <v>0</v>
      </c>
      <c r="E124" s="301">
        <f>E125</f>
        <v>0</v>
      </c>
    </row>
    <row r="125" spans="1:5" ht="12.75">
      <c r="A125" s="400">
        <v>3105</v>
      </c>
      <c r="B125" s="392">
        <v>541100</v>
      </c>
      <c r="C125" s="305" t="s">
        <v>368</v>
      </c>
      <c r="D125" s="306"/>
      <c r="E125" s="306"/>
    </row>
    <row r="126" spans="1:5" ht="12.75">
      <c r="A126" s="393">
        <v>3106</v>
      </c>
      <c r="B126" s="319">
        <v>542000</v>
      </c>
      <c r="C126" s="300" t="s">
        <v>1493</v>
      </c>
      <c r="D126" s="301">
        <f>D127</f>
        <v>0</v>
      </c>
      <c r="E126" s="301">
        <f>E127</f>
        <v>0</v>
      </c>
    </row>
    <row r="127" spans="1:5" ht="12.75">
      <c r="A127" s="400">
        <v>3107</v>
      </c>
      <c r="B127" s="392">
        <v>542100</v>
      </c>
      <c r="C127" s="305" t="s">
        <v>331</v>
      </c>
      <c r="D127" s="306"/>
      <c r="E127" s="306"/>
    </row>
    <row r="128" spans="1:5" ht="12.75">
      <c r="A128" s="393">
        <v>3108</v>
      </c>
      <c r="B128" s="319">
        <v>543000</v>
      </c>
      <c r="C128" s="300" t="s">
        <v>1494</v>
      </c>
      <c r="D128" s="301">
        <f>D129+D130</f>
        <v>0</v>
      </c>
      <c r="E128" s="301">
        <f>E129+E130</f>
        <v>0</v>
      </c>
    </row>
    <row r="129" spans="1:5" ht="12.75">
      <c r="A129" s="400">
        <v>3109</v>
      </c>
      <c r="B129" s="392">
        <v>543100</v>
      </c>
      <c r="C129" s="305" t="s">
        <v>332</v>
      </c>
      <c r="D129" s="306"/>
      <c r="E129" s="306"/>
    </row>
    <row r="130" spans="1:5" ht="12.75">
      <c r="A130" s="392">
        <v>3110</v>
      </c>
      <c r="B130" s="394">
        <v>543200</v>
      </c>
      <c r="C130" s="395" t="s">
        <v>333</v>
      </c>
      <c r="D130" s="306"/>
      <c r="E130" s="306"/>
    </row>
    <row r="131" spans="1:5" ht="36">
      <c r="A131" s="396">
        <v>3111</v>
      </c>
      <c r="B131" s="370">
        <v>550000</v>
      </c>
      <c r="C131" s="371" t="s">
        <v>1495</v>
      </c>
      <c r="D131" s="397">
        <f>D132</f>
        <v>0</v>
      </c>
      <c r="E131" s="397">
        <f>E132</f>
        <v>0</v>
      </c>
    </row>
    <row r="132" spans="1:5" ht="36">
      <c r="A132" s="393">
        <v>3112</v>
      </c>
      <c r="B132" s="370">
        <v>551000</v>
      </c>
      <c r="C132" s="371" t="s">
        <v>1496</v>
      </c>
      <c r="D132" s="397">
        <f>D133</f>
        <v>0</v>
      </c>
      <c r="E132" s="397">
        <f>E133</f>
        <v>0</v>
      </c>
    </row>
    <row r="133" spans="1:5" ht="24">
      <c r="A133" s="400">
        <v>3113</v>
      </c>
      <c r="B133" s="372">
        <v>551100</v>
      </c>
      <c r="C133" s="367" t="s">
        <v>643</v>
      </c>
      <c r="D133" s="398"/>
      <c r="E133" s="306"/>
    </row>
    <row r="134" spans="1:5" ht="24">
      <c r="A134" s="393">
        <v>3114</v>
      </c>
      <c r="B134" s="390">
        <v>600000</v>
      </c>
      <c r="C134" s="399" t="s">
        <v>1497</v>
      </c>
      <c r="D134" s="301">
        <f>D135+D160</f>
        <v>0</v>
      </c>
      <c r="E134" s="301">
        <f>E135+E160</f>
        <v>0</v>
      </c>
    </row>
    <row r="135" spans="1:5" ht="12.75">
      <c r="A135" s="396">
        <v>3115</v>
      </c>
      <c r="B135" s="319">
        <v>610000</v>
      </c>
      <c r="C135" s="300" t="s">
        <v>1498</v>
      </c>
      <c r="D135" s="301">
        <f>D136+D146+D154+D156+D158</f>
        <v>0</v>
      </c>
      <c r="E135" s="301">
        <f>E136+E146+E154+E156+E158</f>
        <v>0</v>
      </c>
    </row>
    <row r="136" spans="1:5" ht="24">
      <c r="A136" s="393">
        <v>3116</v>
      </c>
      <c r="B136" s="319">
        <v>611000</v>
      </c>
      <c r="C136" s="300" t="s">
        <v>1499</v>
      </c>
      <c r="D136" s="301">
        <f>SUM(D137:D145)</f>
        <v>0</v>
      </c>
      <c r="E136" s="301">
        <f>SUM(E137:E145)</f>
        <v>0</v>
      </c>
    </row>
    <row r="137" spans="1:5" ht="24">
      <c r="A137" s="400">
        <v>3117</v>
      </c>
      <c r="B137" s="392">
        <v>611100</v>
      </c>
      <c r="C137" s="305" t="s">
        <v>344</v>
      </c>
      <c r="D137" s="306"/>
      <c r="E137" s="306"/>
    </row>
    <row r="138" spans="1:5" ht="12.75">
      <c r="A138" s="392">
        <v>3118</v>
      </c>
      <c r="B138" s="392">
        <v>611200</v>
      </c>
      <c r="C138" s="305" t="s">
        <v>345</v>
      </c>
      <c r="D138" s="306"/>
      <c r="E138" s="306"/>
    </row>
    <row r="139" spans="1:5" ht="24">
      <c r="A139" s="400">
        <v>3119</v>
      </c>
      <c r="B139" s="392">
        <v>611300</v>
      </c>
      <c r="C139" s="305" t="s">
        <v>490</v>
      </c>
      <c r="D139" s="306"/>
      <c r="E139" s="306"/>
    </row>
    <row r="140" spans="1:5" ht="12.75">
      <c r="A140" s="392">
        <v>3120</v>
      </c>
      <c r="B140" s="392">
        <v>611400</v>
      </c>
      <c r="C140" s="305" t="s">
        <v>491</v>
      </c>
      <c r="D140" s="306"/>
      <c r="E140" s="306"/>
    </row>
    <row r="141" spans="1:5" ht="12.75">
      <c r="A141" s="400">
        <v>3121</v>
      </c>
      <c r="B141" s="392">
        <v>611500</v>
      </c>
      <c r="C141" s="305" t="s">
        <v>492</v>
      </c>
      <c r="D141" s="306"/>
      <c r="E141" s="306"/>
    </row>
    <row r="142" spans="1:5" ht="12.75">
      <c r="A142" s="392">
        <v>3122</v>
      </c>
      <c r="B142" s="392">
        <v>611600</v>
      </c>
      <c r="C142" s="305" t="s">
        <v>493</v>
      </c>
      <c r="D142" s="306"/>
      <c r="E142" s="306"/>
    </row>
    <row r="143" spans="1:5" ht="12.75">
      <c r="A143" s="400">
        <v>3123</v>
      </c>
      <c r="B143" s="392">
        <v>611700</v>
      </c>
      <c r="C143" s="305" t="s">
        <v>1500</v>
      </c>
      <c r="D143" s="306"/>
      <c r="E143" s="306"/>
    </row>
    <row r="144" spans="1:5" ht="12.75">
      <c r="A144" s="392">
        <v>3124</v>
      </c>
      <c r="B144" s="392">
        <v>611800</v>
      </c>
      <c r="C144" s="305" t="s">
        <v>494</v>
      </c>
      <c r="D144" s="306"/>
      <c r="E144" s="306"/>
    </row>
    <row r="145" spans="1:5" ht="12.75">
      <c r="A145" s="400">
        <v>3125</v>
      </c>
      <c r="B145" s="392">
        <v>611900</v>
      </c>
      <c r="C145" s="305" t="s">
        <v>193</v>
      </c>
      <c r="D145" s="306"/>
      <c r="E145" s="306"/>
    </row>
    <row r="146" spans="1:5" ht="24">
      <c r="A146" s="393">
        <v>3126</v>
      </c>
      <c r="B146" s="319">
        <v>612000</v>
      </c>
      <c r="C146" s="300" t="s">
        <v>1501</v>
      </c>
      <c r="D146" s="301">
        <f>SUM(D147:D153)</f>
        <v>0</v>
      </c>
      <c r="E146" s="301">
        <f>SUM(E147:E153)</f>
        <v>0</v>
      </c>
    </row>
    <row r="147" spans="1:5" ht="24">
      <c r="A147" s="400">
        <v>3127</v>
      </c>
      <c r="B147" s="392">
        <v>612100</v>
      </c>
      <c r="C147" s="305" t="s">
        <v>755</v>
      </c>
      <c r="D147" s="306"/>
      <c r="E147" s="306"/>
    </row>
    <row r="148" spans="1:5" ht="12.75">
      <c r="A148" s="392">
        <v>3128</v>
      </c>
      <c r="B148" s="392">
        <v>612200</v>
      </c>
      <c r="C148" s="305" t="s">
        <v>495</v>
      </c>
      <c r="D148" s="306"/>
      <c r="E148" s="306"/>
    </row>
    <row r="149" spans="1:5" ht="12.75">
      <c r="A149" s="400">
        <v>3129</v>
      </c>
      <c r="B149" s="392">
        <v>612300</v>
      </c>
      <c r="C149" s="305" t="s">
        <v>105</v>
      </c>
      <c r="D149" s="306"/>
      <c r="E149" s="306"/>
    </row>
    <row r="150" spans="1:5" ht="12.75">
      <c r="A150" s="392">
        <v>3130</v>
      </c>
      <c r="B150" s="392">
        <v>612400</v>
      </c>
      <c r="C150" s="305" t="s">
        <v>1502</v>
      </c>
      <c r="D150" s="306"/>
      <c r="E150" s="306"/>
    </row>
    <row r="151" spans="1:5" ht="12.75">
      <c r="A151" s="400">
        <v>3131</v>
      </c>
      <c r="B151" s="392">
        <v>612500</v>
      </c>
      <c r="C151" s="305" t="s">
        <v>1503</v>
      </c>
      <c r="D151" s="306"/>
      <c r="E151" s="306"/>
    </row>
    <row r="152" spans="1:5" ht="12.75">
      <c r="A152" s="392">
        <v>3132</v>
      </c>
      <c r="B152" s="392">
        <v>612600</v>
      </c>
      <c r="C152" s="305" t="s">
        <v>106</v>
      </c>
      <c r="D152" s="306"/>
      <c r="E152" s="306"/>
    </row>
    <row r="153" spans="1:5" ht="12.75">
      <c r="A153" s="400">
        <v>3133</v>
      </c>
      <c r="B153" s="392">
        <v>612900</v>
      </c>
      <c r="C153" s="305" t="s">
        <v>665</v>
      </c>
      <c r="D153" s="306"/>
      <c r="E153" s="306"/>
    </row>
    <row r="154" spans="1:5" ht="12.75">
      <c r="A154" s="393">
        <v>3134</v>
      </c>
      <c r="B154" s="319">
        <v>613000</v>
      </c>
      <c r="C154" s="300" t="s">
        <v>1504</v>
      </c>
      <c r="D154" s="301">
        <f>D155</f>
        <v>0</v>
      </c>
      <c r="E154" s="301">
        <f>E155</f>
        <v>0</v>
      </c>
    </row>
    <row r="155" spans="1:5" ht="12.75">
      <c r="A155" s="400">
        <v>3135</v>
      </c>
      <c r="B155" s="394">
        <v>613100</v>
      </c>
      <c r="C155" s="395" t="s">
        <v>107</v>
      </c>
      <c r="D155" s="306"/>
      <c r="E155" s="306"/>
    </row>
    <row r="156" spans="1:5" ht="24">
      <c r="A156" s="393">
        <v>3136</v>
      </c>
      <c r="B156" s="370">
        <v>614000</v>
      </c>
      <c r="C156" s="371" t="s">
        <v>1505</v>
      </c>
      <c r="D156" s="397">
        <f>D157</f>
        <v>0</v>
      </c>
      <c r="E156" s="397">
        <f>E157</f>
        <v>0</v>
      </c>
    </row>
    <row r="157" spans="1:5" ht="12.75">
      <c r="A157" s="400">
        <v>3137</v>
      </c>
      <c r="B157" s="372">
        <v>614100</v>
      </c>
      <c r="C157" s="367" t="s">
        <v>149</v>
      </c>
      <c r="D157" s="398"/>
      <c r="E157" s="306"/>
    </row>
    <row r="158" spans="1:5" ht="24">
      <c r="A158" s="361">
        <v>3138</v>
      </c>
      <c r="B158" s="370">
        <v>615000</v>
      </c>
      <c r="C158" s="371" t="s">
        <v>1506</v>
      </c>
      <c r="D158" s="401">
        <f>D159</f>
        <v>0</v>
      </c>
      <c r="E158" s="401">
        <f>E159</f>
        <v>0</v>
      </c>
    </row>
    <row r="159" spans="1:5" ht="12.75">
      <c r="A159" s="375">
        <v>3139</v>
      </c>
      <c r="B159" s="372">
        <v>615100</v>
      </c>
      <c r="C159" s="367" t="s">
        <v>756</v>
      </c>
      <c r="D159" s="402"/>
      <c r="E159" s="403"/>
    </row>
    <row r="160" spans="1:5" ht="24">
      <c r="A160" s="393">
        <v>3140</v>
      </c>
      <c r="B160" s="390">
        <v>620000</v>
      </c>
      <c r="C160" s="399" t="s">
        <v>1507</v>
      </c>
      <c r="D160" s="301">
        <f>D161+D171+D180</f>
        <v>0</v>
      </c>
      <c r="E160" s="301">
        <f>E161+E171+E180</f>
        <v>0</v>
      </c>
    </row>
    <row r="161" spans="1:5" ht="24">
      <c r="A161" s="396">
        <v>3141</v>
      </c>
      <c r="B161" s="319">
        <v>621000</v>
      </c>
      <c r="C161" s="300" t="s">
        <v>1508</v>
      </c>
      <c r="D161" s="301">
        <f>SUM(D162:D170)</f>
        <v>0</v>
      </c>
      <c r="E161" s="301">
        <f>SUM(E162:E170)</f>
        <v>0</v>
      </c>
    </row>
    <row r="162" spans="1:5" ht="12.75">
      <c r="A162" s="404">
        <v>3142</v>
      </c>
      <c r="B162" s="392">
        <v>621100</v>
      </c>
      <c r="C162" s="305" t="s">
        <v>108</v>
      </c>
      <c r="D162" s="306"/>
      <c r="E162" s="306"/>
    </row>
    <row r="163" spans="1:5" ht="12.75">
      <c r="A163" s="400">
        <v>3143</v>
      </c>
      <c r="B163" s="392">
        <v>621200</v>
      </c>
      <c r="C163" s="305" t="s">
        <v>335</v>
      </c>
      <c r="D163" s="306"/>
      <c r="E163" s="306"/>
    </row>
    <row r="164" spans="1:5" ht="12.75">
      <c r="A164" s="404">
        <v>3144</v>
      </c>
      <c r="B164" s="392">
        <v>621300</v>
      </c>
      <c r="C164" s="305" t="s">
        <v>487</v>
      </c>
      <c r="D164" s="306"/>
      <c r="E164" s="306"/>
    </row>
    <row r="165" spans="1:5" ht="12.75">
      <c r="A165" s="400">
        <v>3145</v>
      </c>
      <c r="B165" s="392">
        <v>621400</v>
      </c>
      <c r="C165" s="305" t="s">
        <v>150</v>
      </c>
      <c r="D165" s="306"/>
      <c r="E165" s="306"/>
    </row>
    <row r="166" spans="1:5" ht="12.75">
      <c r="A166" s="404">
        <v>3146</v>
      </c>
      <c r="B166" s="392">
        <v>621500</v>
      </c>
      <c r="C166" s="305" t="s">
        <v>109</v>
      </c>
      <c r="D166" s="306"/>
      <c r="E166" s="306"/>
    </row>
    <row r="167" spans="1:5" ht="12.75">
      <c r="A167" s="400">
        <v>3147</v>
      </c>
      <c r="B167" s="392">
        <v>621600</v>
      </c>
      <c r="C167" s="305" t="s">
        <v>488</v>
      </c>
      <c r="D167" s="306"/>
      <c r="E167" s="306"/>
    </row>
    <row r="168" spans="1:5" ht="12.75">
      <c r="A168" s="404">
        <v>3148</v>
      </c>
      <c r="B168" s="392">
        <v>621700</v>
      </c>
      <c r="C168" s="305" t="s">
        <v>348</v>
      </c>
      <c r="D168" s="306"/>
      <c r="E168" s="306"/>
    </row>
    <row r="169" spans="1:5" ht="12.75">
      <c r="A169" s="400">
        <v>3149</v>
      </c>
      <c r="B169" s="392">
        <v>621800</v>
      </c>
      <c r="C169" s="305" t="s">
        <v>489</v>
      </c>
      <c r="D169" s="306"/>
      <c r="E169" s="306"/>
    </row>
    <row r="170" spans="1:5" ht="12.75">
      <c r="A170" s="404">
        <v>3150</v>
      </c>
      <c r="B170" s="392">
        <v>621900</v>
      </c>
      <c r="C170" s="305" t="s">
        <v>349</v>
      </c>
      <c r="D170" s="306"/>
      <c r="E170" s="306"/>
    </row>
    <row r="171" spans="1:5" ht="24">
      <c r="A171" s="396">
        <v>3151</v>
      </c>
      <c r="B171" s="319">
        <v>622000</v>
      </c>
      <c r="C171" s="300" t="s">
        <v>1509</v>
      </c>
      <c r="D171" s="301">
        <f>SUM(D172:D179)</f>
        <v>0</v>
      </c>
      <c r="E171" s="301">
        <f>SUM(E172:E179)</f>
        <v>0</v>
      </c>
    </row>
    <row r="172" spans="1:5" ht="12.75">
      <c r="A172" s="404">
        <v>3152</v>
      </c>
      <c r="B172" s="392">
        <v>622100</v>
      </c>
      <c r="C172" s="305" t="s">
        <v>350</v>
      </c>
      <c r="D172" s="306"/>
      <c r="E172" s="306"/>
    </row>
    <row r="173" spans="1:5" ht="12.75">
      <c r="A173" s="400">
        <v>3153</v>
      </c>
      <c r="B173" s="392">
        <v>622200</v>
      </c>
      <c r="C173" s="305" t="s">
        <v>644</v>
      </c>
      <c r="D173" s="306"/>
      <c r="E173" s="306"/>
    </row>
    <row r="174" spans="1:5" ht="12.75">
      <c r="A174" s="404">
        <v>3154</v>
      </c>
      <c r="B174" s="392">
        <v>622300</v>
      </c>
      <c r="C174" s="305" t="s">
        <v>645</v>
      </c>
      <c r="D174" s="306"/>
      <c r="E174" s="306"/>
    </row>
    <row r="175" spans="1:5" ht="12.75">
      <c r="A175" s="400">
        <v>3155</v>
      </c>
      <c r="B175" s="392">
        <v>622400</v>
      </c>
      <c r="C175" s="305" t="s">
        <v>646</v>
      </c>
      <c r="D175" s="306"/>
      <c r="E175" s="306"/>
    </row>
    <row r="176" spans="1:5" ht="12.75">
      <c r="A176" s="404">
        <v>3156</v>
      </c>
      <c r="B176" s="392">
        <v>622500</v>
      </c>
      <c r="C176" s="305" t="s">
        <v>647</v>
      </c>
      <c r="D176" s="306"/>
      <c r="E176" s="306"/>
    </row>
    <row r="177" spans="1:5" ht="12.75">
      <c r="A177" s="400">
        <v>3157</v>
      </c>
      <c r="B177" s="392">
        <v>622600</v>
      </c>
      <c r="C177" s="305" t="s">
        <v>352</v>
      </c>
      <c r="D177" s="306"/>
      <c r="E177" s="306"/>
    </row>
    <row r="178" spans="1:5" ht="12.75">
      <c r="A178" s="404">
        <v>3158</v>
      </c>
      <c r="B178" s="394">
        <v>622700</v>
      </c>
      <c r="C178" s="395" t="s">
        <v>351</v>
      </c>
      <c r="D178" s="306"/>
      <c r="E178" s="306"/>
    </row>
    <row r="179" spans="1:5" ht="12.75">
      <c r="A179" s="400">
        <v>3159</v>
      </c>
      <c r="B179" s="372">
        <v>622800</v>
      </c>
      <c r="C179" s="367" t="s">
        <v>151</v>
      </c>
      <c r="D179" s="398"/>
      <c r="E179" s="306"/>
    </row>
    <row r="180" spans="1:5" ht="36">
      <c r="A180" s="393">
        <v>3160</v>
      </c>
      <c r="B180" s="370">
        <v>623000</v>
      </c>
      <c r="C180" s="371" t="s">
        <v>1510</v>
      </c>
      <c r="D180" s="397">
        <f>D181</f>
        <v>0</v>
      </c>
      <c r="E180" s="397">
        <f>E181</f>
        <v>0</v>
      </c>
    </row>
    <row r="181" spans="1:5" ht="24">
      <c r="A181" s="400">
        <v>3161</v>
      </c>
      <c r="B181" s="372">
        <v>623100</v>
      </c>
      <c r="C181" s="367" t="s">
        <v>1511</v>
      </c>
      <c r="D181" s="398"/>
      <c r="E181" s="306"/>
    </row>
    <row r="182" spans="1:5" ht="12.75">
      <c r="A182" s="393">
        <v>3162</v>
      </c>
      <c r="B182" s="390"/>
      <c r="C182" s="399" t="s">
        <v>1512</v>
      </c>
      <c r="D182" s="301">
        <f>IF(D21-D87&gt;0,D21-D87,0)</f>
        <v>7487</v>
      </c>
      <c r="E182" s="301">
        <f>IF(E21-E87&gt;0,E21-E87,0)</f>
        <v>11832</v>
      </c>
    </row>
    <row r="183" spans="1:5" ht="12.75">
      <c r="A183" s="396">
        <v>3163</v>
      </c>
      <c r="B183" s="319"/>
      <c r="C183" s="300" t="s">
        <v>1513</v>
      </c>
      <c r="D183" s="301">
        <f>IF(D87-D21&gt;0,D87-D21,0)</f>
        <v>0</v>
      </c>
      <c r="E183" s="301">
        <f>IF(E87-E21&gt;0,E87-E21,0)</f>
        <v>0</v>
      </c>
    </row>
    <row r="184" spans="1:5" ht="12.75">
      <c r="A184" s="283"/>
      <c r="B184" s="283"/>
      <c r="C184" s="283"/>
      <c r="D184" s="283"/>
      <c r="E184" s="283"/>
    </row>
    <row r="185" spans="1:5" ht="12.75">
      <c r="A185" s="405" t="s">
        <v>1442</v>
      </c>
      <c r="C185" s="338" t="s">
        <v>1514</v>
      </c>
      <c r="D185" s="592" t="s">
        <v>1515</v>
      </c>
      <c r="E185" s="592"/>
    </row>
    <row r="186" spans="1:5" ht="12.75">
      <c r="A186" s="283"/>
      <c r="B186" s="406"/>
      <c r="C186" s="338" t="s">
        <v>1445</v>
      </c>
      <c r="D186" s="283"/>
      <c r="E186" s="283"/>
    </row>
    <row r="187" spans="1:5" ht="12.75">
      <c r="A187" s="283"/>
      <c r="B187" s="283"/>
      <c r="C187" s="283"/>
      <c r="D187" s="283"/>
      <c r="E187" s="283"/>
    </row>
    <row r="188" spans="1:5" ht="12.75">
      <c r="A188" s="283"/>
      <c r="B188" s="283"/>
      <c r="C188" s="283"/>
      <c r="D188" s="283"/>
      <c r="E188" s="283"/>
    </row>
    <row r="189" spans="1:5" ht="12.75">
      <c r="A189" s="283"/>
      <c r="B189" s="283"/>
      <c r="C189" s="283"/>
      <c r="D189" s="283"/>
      <c r="E189" s="283"/>
    </row>
    <row r="190" spans="1:5" ht="12.75">
      <c r="A190" s="283"/>
      <c r="B190" s="283"/>
      <c r="C190" s="283"/>
      <c r="D190" s="283"/>
      <c r="E190" s="283"/>
    </row>
    <row r="191" spans="1:5" ht="12.75">
      <c r="A191" s="283"/>
      <c r="B191" s="283"/>
      <c r="C191" s="283"/>
      <c r="D191" s="283"/>
      <c r="E191" s="283"/>
    </row>
    <row r="192" spans="1:5" ht="12.75">
      <c r="A192" s="283"/>
      <c r="B192" s="283"/>
      <c r="C192" s="283"/>
      <c r="D192" s="283"/>
      <c r="E192" s="283"/>
    </row>
    <row r="193" spans="1:5" ht="12.75">
      <c r="A193" s="283"/>
      <c r="B193" s="283"/>
      <c r="C193" s="283"/>
      <c r="D193" s="283"/>
      <c r="E193" s="283"/>
    </row>
    <row r="194" spans="1:5" ht="12.75">
      <c r="A194" s="283"/>
      <c r="B194" s="283"/>
      <c r="C194" s="283"/>
      <c r="D194" s="283"/>
      <c r="E194" s="283"/>
    </row>
    <row r="195" spans="1:5" ht="12.75">
      <c r="A195" s="283"/>
      <c r="B195" s="283"/>
      <c r="C195" s="283"/>
      <c r="D195" s="283"/>
      <c r="E195" s="283"/>
    </row>
    <row r="196" spans="1:5" ht="12.75">
      <c r="A196" s="283"/>
      <c r="B196" s="283"/>
      <c r="C196" s="283"/>
      <c r="D196" s="283"/>
      <c r="E196" s="283"/>
    </row>
    <row r="197" spans="1:5" ht="12.75">
      <c r="A197" s="283"/>
      <c r="B197" s="283"/>
      <c r="C197" s="283"/>
      <c r="D197" s="283"/>
      <c r="E197" s="283"/>
    </row>
    <row r="198" spans="1:5" ht="12.75">
      <c r="A198" s="283"/>
      <c r="B198" s="283"/>
      <c r="C198" s="283"/>
      <c r="D198" s="283"/>
      <c r="E198" s="283"/>
    </row>
  </sheetData>
  <sheetProtection password="CB01" sheet="1"/>
  <mergeCells count="6">
    <mergeCell ref="A14:E14"/>
    <mergeCell ref="A15:E15"/>
    <mergeCell ref="B18:B19"/>
    <mergeCell ref="C18:C19"/>
    <mergeCell ref="D18:E18"/>
    <mergeCell ref="D185:E185"/>
  </mergeCells>
  <dataValidations count="2">
    <dataValidation type="whole" allowBlank="1" showInputMessage="1" showErrorMessage="1" error="Uneli ste nekorektnu vrednost. Ponovite unos!" sqref="D21:E181">
      <formula1>0</formula1>
      <formula2>9999999999</formula2>
    </dataValidation>
    <dataValidation type="whole" allowBlank="1" showInputMessage="1" showErrorMessage="1" error="Uneli ste nekorektnu vrednost. Ponovite unos!" sqref="D182:E183">
      <formula1>-9999999999</formula1>
      <formula2>9999999999</formula2>
    </dataValidation>
  </dataValidations>
  <printOptions/>
  <pageMargins left="0.7874015748031497" right="0.35433070866141736" top="0.984251968503937" bottom="0.7874015748031497" header="0.31496062992125984" footer="0.31496062992125984"/>
  <pageSetup horizontalDpi="600" verticalDpi="600" orientation="portrait" paperSize="9" scale="90" r:id="rId2"/>
  <headerFooter alignWithMargins="0">
    <oddHeader>&amp;RСтрана &amp;P</oddHeader>
  </headerFooter>
  <rowBreaks count="4" manualBreakCount="4">
    <brk id="42" max="255" man="1"/>
    <brk id="81" max="255" man="1"/>
    <brk id="131" max="255" man="1"/>
    <brk id="17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G470"/>
  <sheetViews>
    <sheetView showGridLines="0" showRowColHeaders="0" zoomScale="120" zoomScaleNormal="120" zoomScaleSheetLayoutView="130" workbookViewId="0" topLeftCell="A444">
      <selection activeCell="E456" sqref="E456"/>
    </sheetView>
  </sheetViews>
  <sheetFormatPr defaultColWidth="9.140625" defaultRowHeight="12.75"/>
  <cols>
    <col min="1" max="1" width="6.7109375" style="423" customWidth="1"/>
    <col min="2" max="2" width="7.28125" style="334" customWidth="1"/>
    <col min="3" max="3" width="48.57421875" style="334" customWidth="1"/>
    <col min="4" max="4" width="19.421875" style="334" customWidth="1"/>
    <col min="5" max="5" width="19.28125" style="334" customWidth="1"/>
    <col min="6" max="16384" width="9.140625" style="345" customWidth="1"/>
  </cols>
  <sheetData>
    <row r="1" spans="1:5" ht="12.75">
      <c r="A1" s="407"/>
      <c r="B1" s="283"/>
      <c r="C1" s="283"/>
      <c r="D1" s="283"/>
      <c r="E1" s="283"/>
    </row>
    <row r="2" spans="1:5" ht="12.75">
      <c r="A2" s="407"/>
      <c r="B2" s="283"/>
      <c r="C2" s="283"/>
      <c r="D2" s="283"/>
      <c r="E2" s="283"/>
    </row>
    <row r="3" spans="1:5" ht="12.75">
      <c r="A3" s="407"/>
      <c r="B3" s="283"/>
      <c r="C3" s="283"/>
      <c r="D3" s="283"/>
      <c r="E3" s="280" t="s">
        <v>1516</v>
      </c>
    </row>
    <row r="4" spans="1:5" ht="12.75">
      <c r="A4" s="407"/>
      <c r="B4" s="283"/>
      <c r="C4" s="283"/>
      <c r="D4" s="283"/>
      <c r="E4" s="283"/>
    </row>
    <row r="5" spans="1:5" ht="12.75">
      <c r="A5" s="407"/>
      <c r="B5" s="283"/>
      <c r="C5" s="283"/>
      <c r="D5" s="283"/>
      <c r="E5" s="283"/>
    </row>
    <row r="6" spans="1:5" ht="12.75">
      <c r="A6" s="407"/>
      <c r="B6" s="283"/>
      <c r="C6" s="283"/>
      <c r="D6" s="283"/>
      <c r="E6" s="283"/>
    </row>
    <row r="7" spans="1:7" s="278" customFormat="1" ht="36.75" customHeight="1">
      <c r="A7" s="281" t="s">
        <v>656</v>
      </c>
      <c r="B7" s="282"/>
      <c r="C7" s="283"/>
      <c r="D7" s="283"/>
      <c r="E7" s="283"/>
      <c r="F7" s="345"/>
      <c r="G7" s="277"/>
    </row>
    <row r="8" spans="1:7" s="278" customFormat="1" ht="18.75">
      <c r="A8" s="520" t="str">
        <f>NazKorisnika</f>
        <v>Специјална болница Врањска Бања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Врањска Бања</v>
      </c>
      <c r="B9" s="275"/>
      <c r="C9" s="285"/>
      <c r="D9" s="518" t="str">
        <f>"Матични број:   "&amp;MatBroj</f>
        <v>Матични број:   07214383</v>
      </c>
      <c r="E9" s="285"/>
      <c r="F9" s="345"/>
      <c r="G9" s="277"/>
    </row>
    <row r="10" spans="1:7" s="278" customFormat="1" ht="15.75">
      <c r="A10" s="284" t="str">
        <f>"ПИБ:   "&amp;bip</f>
        <v>ПИБ:   100553836</v>
      </c>
      <c r="B10" s="275"/>
      <c r="C10" s="285"/>
      <c r="D10" s="519" t="str">
        <f>"Број подрачуна:  "&amp;BrojPodr</f>
        <v>Број подрачуна:  840-143661-19</v>
      </c>
      <c r="E10" s="285"/>
      <c r="F10" s="345"/>
      <c r="G10" s="277"/>
    </row>
    <row r="11" spans="1:7" s="278" customFormat="1" ht="15.75">
      <c r="A11" s="286" t="s">
        <v>657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287"/>
      <c r="B13" s="283"/>
      <c r="C13" s="384"/>
      <c r="D13" s="283"/>
      <c r="E13" s="283"/>
    </row>
    <row r="14" spans="1:5" ht="18.75">
      <c r="A14" s="594" t="s">
        <v>1517</v>
      </c>
      <c r="B14" s="594"/>
      <c r="C14" s="594"/>
      <c r="D14" s="594"/>
      <c r="E14" s="594"/>
    </row>
    <row r="15" spans="1:5" ht="12.75">
      <c r="A15" s="597" t="s">
        <v>1838</v>
      </c>
      <c r="B15" s="597"/>
      <c r="C15" s="597"/>
      <c r="D15" s="597"/>
      <c r="E15" s="597"/>
    </row>
    <row r="16" spans="1:5" ht="15.75">
      <c r="A16" s="385"/>
      <c r="B16" s="283"/>
      <c r="C16" s="283"/>
      <c r="D16" s="283"/>
      <c r="E16" s="283"/>
    </row>
    <row r="17" spans="1:5" ht="12.75" customHeight="1">
      <c r="A17" s="408"/>
      <c r="B17" s="386"/>
      <c r="C17" s="386"/>
      <c r="D17" s="386"/>
      <c r="E17" s="387" t="s">
        <v>241</v>
      </c>
    </row>
    <row r="18" spans="1:5" ht="19.5" customHeight="1">
      <c r="A18" s="570" t="s">
        <v>533</v>
      </c>
      <c r="B18" s="570" t="s">
        <v>534</v>
      </c>
      <c r="C18" s="570" t="s">
        <v>535</v>
      </c>
      <c r="D18" s="598" t="s">
        <v>1518</v>
      </c>
      <c r="E18" s="599"/>
    </row>
    <row r="19" spans="1:5" ht="22.5" customHeight="1">
      <c r="A19" s="569"/>
      <c r="B19" s="569"/>
      <c r="C19" s="569"/>
      <c r="D19" s="293" t="s">
        <v>1114</v>
      </c>
      <c r="E19" s="293" t="s">
        <v>1115</v>
      </c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91" customFormat="1" ht="15" customHeight="1">
      <c r="A21" s="293">
        <v>4001</v>
      </c>
      <c r="B21" s="293"/>
      <c r="C21" s="316" t="s">
        <v>1519</v>
      </c>
      <c r="D21" s="350">
        <f>D22+D126+D151</f>
        <v>87268</v>
      </c>
      <c r="E21" s="350">
        <f>E22+E126+E151</f>
        <v>75185</v>
      </c>
    </row>
    <row r="22" spans="1:5" s="391" customFormat="1" ht="24">
      <c r="A22" s="293">
        <v>4002</v>
      </c>
      <c r="B22" s="293">
        <v>700000</v>
      </c>
      <c r="C22" s="316" t="s">
        <v>1520</v>
      </c>
      <c r="D22" s="350">
        <f>D23+D67+D77+D89+D114+D119+D123</f>
        <v>75704</v>
      </c>
      <c r="E22" s="350">
        <f>E23+E67+E77+E89+E114+E119+E123</f>
        <v>58491</v>
      </c>
    </row>
    <row r="23" spans="1:5" s="391" customFormat="1" ht="24">
      <c r="A23" s="293">
        <v>4003</v>
      </c>
      <c r="B23" s="293">
        <v>710000</v>
      </c>
      <c r="C23" s="316" t="s">
        <v>1521</v>
      </c>
      <c r="D23" s="350">
        <f>D24+D28+D30+D37+D43+D50+D53+D60</f>
        <v>0</v>
      </c>
      <c r="E23" s="350">
        <f>E24+E28+E30+E37+E43+E50+E53+E60</f>
        <v>0</v>
      </c>
    </row>
    <row r="24" spans="1:5" s="391" customFormat="1" ht="24">
      <c r="A24" s="293">
        <v>4004</v>
      </c>
      <c r="B24" s="293">
        <v>711000</v>
      </c>
      <c r="C24" s="316" t="s">
        <v>1522</v>
      </c>
      <c r="D24" s="350">
        <f>SUM(D25:D27)</f>
        <v>0</v>
      </c>
      <c r="E24" s="350">
        <f>SUM(E25:E27)</f>
        <v>0</v>
      </c>
    </row>
    <row r="25" spans="1:5" ht="24">
      <c r="A25" s="303">
        <v>4005</v>
      </c>
      <c r="B25" s="303">
        <v>711100</v>
      </c>
      <c r="C25" s="318" t="s">
        <v>1298</v>
      </c>
      <c r="D25" s="351"/>
      <c r="E25" s="351"/>
    </row>
    <row r="26" spans="1:5" ht="24">
      <c r="A26" s="303">
        <v>4006</v>
      </c>
      <c r="B26" s="303">
        <v>711200</v>
      </c>
      <c r="C26" s="318" t="s">
        <v>443</v>
      </c>
      <c r="D26" s="351"/>
      <c r="E26" s="351"/>
    </row>
    <row r="27" spans="1:5" ht="24">
      <c r="A27" s="303">
        <v>4007</v>
      </c>
      <c r="B27" s="303">
        <v>711300</v>
      </c>
      <c r="C27" s="318" t="s">
        <v>650</v>
      </c>
      <c r="D27" s="351"/>
      <c r="E27" s="351"/>
    </row>
    <row r="28" spans="1:5" s="391" customFormat="1" ht="15" customHeight="1">
      <c r="A28" s="293">
        <v>4008</v>
      </c>
      <c r="B28" s="293">
        <v>712000</v>
      </c>
      <c r="C28" s="316" t="s">
        <v>1523</v>
      </c>
      <c r="D28" s="350">
        <f>D29</f>
        <v>0</v>
      </c>
      <c r="E28" s="350">
        <f>E29</f>
        <v>0</v>
      </c>
    </row>
    <row r="29" spans="1:5" ht="15" customHeight="1">
      <c r="A29" s="303">
        <v>4009</v>
      </c>
      <c r="B29" s="303">
        <v>712100</v>
      </c>
      <c r="C29" s="318" t="s">
        <v>39</v>
      </c>
      <c r="D29" s="351"/>
      <c r="E29" s="351"/>
    </row>
    <row r="30" spans="1:5" s="391" customFormat="1" ht="15" customHeight="1">
      <c r="A30" s="293">
        <v>4010</v>
      </c>
      <c r="B30" s="293">
        <v>713000</v>
      </c>
      <c r="C30" s="316" t="s">
        <v>1524</v>
      </c>
      <c r="D30" s="350">
        <f>SUM(D31:D36)</f>
        <v>0</v>
      </c>
      <c r="E30" s="350">
        <f>SUM(E31:E36)</f>
        <v>0</v>
      </c>
    </row>
    <row r="31" spans="1:5" ht="15" customHeight="1">
      <c r="A31" s="303">
        <v>4011</v>
      </c>
      <c r="B31" s="303">
        <v>713100</v>
      </c>
      <c r="C31" s="318" t="s">
        <v>659</v>
      </c>
      <c r="D31" s="351"/>
      <c r="E31" s="351"/>
    </row>
    <row r="32" spans="1:5" ht="15" customHeight="1">
      <c r="A32" s="303">
        <v>4012</v>
      </c>
      <c r="B32" s="303">
        <v>713200</v>
      </c>
      <c r="C32" s="318" t="s">
        <v>660</v>
      </c>
      <c r="D32" s="351"/>
      <c r="E32" s="351"/>
    </row>
    <row r="33" spans="1:5" ht="15" customHeight="1">
      <c r="A33" s="303">
        <v>4013</v>
      </c>
      <c r="B33" s="303">
        <v>713300</v>
      </c>
      <c r="C33" s="318" t="s">
        <v>661</v>
      </c>
      <c r="D33" s="351"/>
      <c r="E33" s="351"/>
    </row>
    <row r="34" spans="1:5" ht="15" customHeight="1">
      <c r="A34" s="303">
        <v>4014</v>
      </c>
      <c r="B34" s="303">
        <v>713400</v>
      </c>
      <c r="C34" s="318" t="s">
        <v>662</v>
      </c>
      <c r="D34" s="351"/>
      <c r="E34" s="351"/>
    </row>
    <row r="35" spans="1:5" ht="15" customHeight="1">
      <c r="A35" s="303">
        <v>4015</v>
      </c>
      <c r="B35" s="303">
        <v>713500</v>
      </c>
      <c r="C35" s="318" t="s">
        <v>444</v>
      </c>
      <c r="D35" s="351"/>
      <c r="E35" s="351"/>
    </row>
    <row r="36" spans="1:5" ht="15" customHeight="1">
      <c r="A36" s="303">
        <v>4016</v>
      </c>
      <c r="B36" s="303">
        <v>713600</v>
      </c>
      <c r="C36" s="318" t="s">
        <v>445</v>
      </c>
      <c r="D36" s="351"/>
      <c r="E36" s="351"/>
    </row>
    <row r="37" spans="1:5" s="391" customFormat="1" ht="15" customHeight="1">
      <c r="A37" s="293">
        <v>4017</v>
      </c>
      <c r="B37" s="293">
        <v>714000</v>
      </c>
      <c r="C37" s="316" t="s">
        <v>1525</v>
      </c>
      <c r="D37" s="350">
        <f>SUM(D38:D42)</f>
        <v>0</v>
      </c>
      <c r="E37" s="350">
        <f>SUM(E38:E42)</f>
        <v>0</v>
      </c>
    </row>
    <row r="38" spans="1:5" ht="15" customHeight="1">
      <c r="A38" s="303">
        <v>4018</v>
      </c>
      <c r="B38" s="303">
        <v>714100</v>
      </c>
      <c r="C38" s="318" t="s">
        <v>498</v>
      </c>
      <c r="D38" s="351"/>
      <c r="E38" s="351"/>
    </row>
    <row r="39" spans="1:5" ht="15" customHeight="1">
      <c r="A39" s="303">
        <v>4019</v>
      </c>
      <c r="B39" s="303">
        <v>714300</v>
      </c>
      <c r="C39" s="318" t="s">
        <v>499</v>
      </c>
      <c r="D39" s="351"/>
      <c r="E39" s="351"/>
    </row>
    <row r="40" spans="1:5" ht="15" customHeight="1">
      <c r="A40" s="303">
        <v>4020</v>
      </c>
      <c r="B40" s="303">
        <v>714400</v>
      </c>
      <c r="C40" s="318" t="s">
        <v>500</v>
      </c>
      <c r="D40" s="351"/>
      <c r="E40" s="351"/>
    </row>
    <row r="41" spans="1:5" ht="24">
      <c r="A41" s="303">
        <v>4021</v>
      </c>
      <c r="B41" s="303">
        <v>714500</v>
      </c>
      <c r="C41" s="318" t="s">
        <v>192</v>
      </c>
      <c r="D41" s="351"/>
      <c r="E41" s="351"/>
    </row>
    <row r="42" spans="1:5" ht="15" customHeight="1">
      <c r="A42" s="303">
        <v>4022</v>
      </c>
      <c r="B42" s="303">
        <v>714600</v>
      </c>
      <c r="C42" s="318" t="s">
        <v>501</v>
      </c>
      <c r="D42" s="351"/>
      <c r="E42" s="351"/>
    </row>
    <row r="43" spans="1:5" s="391" customFormat="1" ht="24">
      <c r="A43" s="361">
        <v>4023</v>
      </c>
      <c r="B43" s="293">
        <v>715000</v>
      </c>
      <c r="C43" s="316" t="s">
        <v>1526</v>
      </c>
      <c r="D43" s="350">
        <f>SUM(D44:D49)</f>
        <v>0</v>
      </c>
      <c r="E43" s="350">
        <f>SUM(E44:E49)</f>
        <v>0</v>
      </c>
    </row>
    <row r="44" spans="1:5" ht="15" customHeight="1">
      <c r="A44" s="303">
        <v>4024</v>
      </c>
      <c r="B44" s="303">
        <v>715100</v>
      </c>
      <c r="C44" s="318" t="s">
        <v>502</v>
      </c>
      <c r="D44" s="351"/>
      <c r="E44" s="351"/>
    </row>
    <row r="45" spans="1:5" ht="15" customHeight="1">
      <c r="A45" s="303">
        <v>4025</v>
      </c>
      <c r="B45" s="303">
        <v>715200</v>
      </c>
      <c r="C45" s="318" t="s">
        <v>503</v>
      </c>
      <c r="D45" s="351"/>
      <c r="E45" s="351"/>
    </row>
    <row r="46" spans="1:5" ht="15" customHeight="1">
      <c r="A46" s="303">
        <v>4026</v>
      </c>
      <c r="B46" s="303">
        <v>715300</v>
      </c>
      <c r="C46" s="318" t="s">
        <v>504</v>
      </c>
      <c r="D46" s="351"/>
      <c r="E46" s="351"/>
    </row>
    <row r="47" spans="1:5" ht="24">
      <c r="A47" s="303">
        <v>4027</v>
      </c>
      <c r="B47" s="303">
        <v>715400</v>
      </c>
      <c r="C47" s="318" t="s">
        <v>505</v>
      </c>
      <c r="D47" s="351"/>
      <c r="E47" s="351"/>
    </row>
    <row r="48" spans="1:5" ht="15" customHeight="1">
      <c r="A48" s="303">
        <v>4028</v>
      </c>
      <c r="B48" s="303">
        <v>715500</v>
      </c>
      <c r="C48" s="318" t="s">
        <v>506</v>
      </c>
      <c r="D48" s="351"/>
      <c r="E48" s="351"/>
    </row>
    <row r="49" spans="1:5" ht="15" customHeight="1">
      <c r="A49" s="303">
        <v>4029</v>
      </c>
      <c r="B49" s="303">
        <v>715600</v>
      </c>
      <c r="C49" s="318" t="s">
        <v>507</v>
      </c>
      <c r="D49" s="351"/>
      <c r="E49" s="351"/>
    </row>
    <row r="50" spans="1:5" s="391" customFormat="1" ht="15" customHeight="1">
      <c r="A50" s="361">
        <v>4030</v>
      </c>
      <c r="B50" s="293">
        <v>716000</v>
      </c>
      <c r="C50" s="316" t="s">
        <v>1527</v>
      </c>
      <c r="D50" s="350">
        <f>D51+D52</f>
        <v>0</v>
      </c>
      <c r="E50" s="350">
        <f>E51+E52</f>
        <v>0</v>
      </c>
    </row>
    <row r="51" spans="1:5" ht="24">
      <c r="A51" s="303">
        <v>4031</v>
      </c>
      <c r="B51" s="303">
        <v>716100</v>
      </c>
      <c r="C51" s="318" t="s">
        <v>371</v>
      </c>
      <c r="D51" s="351"/>
      <c r="E51" s="351"/>
    </row>
    <row r="52" spans="1:5" ht="24">
      <c r="A52" s="303">
        <v>4032</v>
      </c>
      <c r="B52" s="373">
        <v>716200</v>
      </c>
      <c r="C52" s="374" t="s">
        <v>372</v>
      </c>
      <c r="D52" s="351"/>
      <c r="E52" s="351"/>
    </row>
    <row r="53" spans="1:5" s="391" customFormat="1" ht="15" customHeight="1">
      <c r="A53" s="362">
        <v>4033</v>
      </c>
      <c r="B53" s="370">
        <v>717000</v>
      </c>
      <c r="C53" s="371" t="s">
        <v>1528</v>
      </c>
      <c r="D53" s="356">
        <f>SUM(D54:D59)</f>
        <v>0</v>
      </c>
      <c r="E53" s="356">
        <f>SUM(E54:E59)</f>
        <v>0</v>
      </c>
    </row>
    <row r="54" spans="1:5" ht="14.25" customHeight="1">
      <c r="A54" s="357">
        <v>4034</v>
      </c>
      <c r="B54" s="372">
        <v>717100</v>
      </c>
      <c r="C54" s="367" t="s">
        <v>374</v>
      </c>
      <c r="D54" s="359"/>
      <c r="E54" s="351"/>
    </row>
    <row r="55" spans="1:5" ht="14.25" customHeight="1">
      <c r="A55" s="357">
        <v>4035</v>
      </c>
      <c r="B55" s="372">
        <v>717200</v>
      </c>
      <c r="C55" s="367" t="s">
        <v>375</v>
      </c>
      <c r="D55" s="359"/>
      <c r="E55" s="351"/>
    </row>
    <row r="56" spans="1:5" ht="14.25" customHeight="1">
      <c r="A56" s="357">
        <v>4036</v>
      </c>
      <c r="B56" s="372">
        <v>717300</v>
      </c>
      <c r="C56" s="367" t="s">
        <v>110</v>
      </c>
      <c r="D56" s="359"/>
      <c r="E56" s="351"/>
    </row>
    <row r="57" spans="1:5" ht="14.25" customHeight="1">
      <c r="A57" s="357">
        <v>4037</v>
      </c>
      <c r="B57" s="372">
        <v>717400</v>
      </c>
      <c r="C57" s="367" t="s">
        <v>111</v>
      </c>
      <c r="D57" s="359"/>
      <c r="E57" s="351"/>
    </row>
    <row r="58" spans="1:5" ht="14.25" customHeight="1">
      <c r="A58" s="357">
        <v>4038</v>
      </c>
      <c r="B58" s="372">
        <v>717500</v>
      </c>
      <c r="C58" s="367" t="s">
        <v>1529</v>
      </c>
      <c r="D58" s="359"/>
      <c r="E58" s="351"/>
    </row>
    <row r="59" spans="1:5" ht="14.25" customHeight="1">
      <c r="A59" s="357">
        <v>4039</v>
      </c>
      <c r="B59" s="372">
        <v>717600</v>
      </c>
      <c r="C59" s="367" t="s">
        <v>113</v>
      </c>
      <c r="D59" s="359"/>
      <c r="E59" s="351"/>
    </row>
    <row r="60" spans="1:5" s="391" customFormat="1" ht="36">
      <c r="A60" s="361">
        <v>4040</v>
      </c>
      <c r="B60" s="296">
        <v>719000</v>
      </c>
      <c r="C60" s="363" t="s">
        <v>1530</v>
      </c>
      <c r="D60" s="350">
        <f>SUM(D61:D66)</f>
        <v>0</v>
      </c>
      <c r="E60" s="350">
        <f>SUM(E61:E66)</f>
        <v>0</v>
      </c>
    </row>
    <row r="61" spans="1:5" ht="24">
      <c r="A61" s="303">
        <v>4041</v>
      </c>
      <c r="B61" s="303">
        <v>719100</v>
      </c>
      <c r="C61" s="318" t="s">
        <v>181</v>
      </c>
      <c r="D61" s="351"/>
      <c r="E61" s="351"/>
    </row>
    <row r="62" spans="1:5" ht="24">
      <c r="A62" s="303">
        <v>4042</v>
      </c>
      <c r="B62" s="303">
        <v>719200</v>
      </c>
      <c r="C62" s="318" t="s">
        <v>182</v>
      </c>
      <c r="D62" s="351"/>
      <c r="E62" s="351"/>
    </row>
    <row r="63" spans="1:5" ht="24">
      <c r="A63" s="303">
        <v>4043</v>
      </c>
      <c r="B63" s="303">
        <v>719300</v>
      </c>
      <c r="C63" s="318" t="s">
        <v>508</v>
      </c>
      <c r="D63" s="351"/>
      <c r="E63" s="351"/>
    </row>
    <row r="64" spans="1:5" ht="15" customHeight="1">
      <c r="A64" s="303">
        <v>4044</v>
      </c>
      <c r="B64" s="303">
        <v>719400</v>
      </c>
      <c r="C64" s="318" t="s">
        <v>509</v>
      </c>
      <c r="D64" s="351"/>
      <c r="E64" s="351"/>
    </row>
    <row r="65" spans="1:5" ht="15" customHeight="1">
      <c r="A65" s="303">
        <v>4045</v>
      </c>
      <c r="B65" s="303">
        <v>719500</v>
      </c>
      <c r="C65" s="318" t="s">
        <v>510</v>
      </c>
      <c r="D65" s="351"/>
      <c r="E65" s="351"/>
    </row>
    <row r="66" spans="1:5" ht="15" customHeight="1">
      <c r="A66" s="303">
        <v>4046</v>
      </c>
      <c r="B66" s="303">
        <v>719600</v>
      </c>
      <c r="C66" s="318" t="s">
        <v>196</v>
      </c>
      <c r="D66" s="351"/>
      <c r="E66" s="351"/>
    </row>
    <row r="67" spans="1:5" s="391" customFormat="1" ht="15" customHeight="1">
      <c r="A67" s="361">
        <v>4047</v>
      </c>
      <c r="B67" s="293">
        <v>720000</v>
      </c>
      <c r="C67" s="316" t="s">
        <v>1531</v>
      </c>
      <c r="D67" s="350">
        <f>D68+D73</f>
        <v>0</v>
      </c>
      <c r="E67" s="350">
        <f>E68+E73</f>
        <v>0</v>
      </c>
    </row>
    <row r="68" spans="1:5" s="391" customFormat="1" ht="24">
      <c r="A68" s="361">
        <v>4048</v>
      </c>
      <c r="B68" s="293">
        <v>721000</v>
      </c>
      <c r="C68" s="316" t="s">
        <v>1532</v>
      </c>
      <c r="D68" s="350">
        <f>SUM(D69:D72)</f>
        <v>0</v>
      </c>
      <c r="E68" s="350">
        <f>SUM(E69:E72)</f>
        <v>0</v>
      </c>
    </row>
    <row r="69" spans="1:5" ht="14.25" customHeight="1">
      <c r="A69" s="303">
        <v>4049</v>
      </c>
      <c r="B69" s="303">
        <v>721100</v>
      </c>
      <c r="C69" s="318" t="s">
        <v>197</v>
      </c>
      <c r="D69" s="351"/>
      <c r="E69" s="351"/>
    </row>
    <row r="70" spans="1:5" ht="14.25" customHeight="1">
      <c r="A70" s="303">
        <v>4050</v>
      </c>
      <c r="B70" s="303">
        <v>721200</v>
      </c>
      <c r="C70" s="318" t="s">
        <v>634</v>
      </c>
      <c r="D70" s="351"/>
      <c r="E70" s="351"/>
    </row>
    <row r="71" spans="1:5" ht="24">
      <c r="A71" s="303">
        <v>4051</v>
      </c>
      <c r="B71" s="303">
        <v>721300</v>
      </c>
      <c r="C71" s="318" t="s">
        <v>685</v>
      </c>
      <c r="D71" s="351"/>
      <c r="E71" s="351"/>
    </row>
    <row r="72" spans="1:5" ht="15" customHeight="1">
      <c r="A72" s="303">
        <v>4052</v>
      </c>
      <c r="B72" s="303">
        <v>721400</v>
      </c>
      <c r="C72" s="318" t="s">
        <v>686</v>
      </c>
      <c r="D72" s="351"/>
      <c r="E72" s="351"/>
    </row>
    <row r="73" spans="1:5" s="391" customFormat="1" ht="15" customHeight="1">
      <c r="A73" s="361">
        <v>4053</v>
      </c>
      <c r="B73" s="295">
        <v>722000</v>
      </c>
      <c r="C73" s="366" t="s">
        <v>1533</v>
      </c>
      <c r="D73" s="350">
        <f>SUM(D74:D76)</f>
        <v>0</v>
      </c>
      <c r="E73" s="350">
        <f>SUM(E74:E76)</f>
        <v>0</v>
      </c>
    </row>
    <row r="74" spans="1:5" ht="15" customHeight="1">
      <c r="A74" s="357">
        <v>4054</v>
      </c>
      <c r="B74" s="372">
        <v>722100</v>
      </c>
      <c r="C74" s="367" t="s">
        <v>687</v>
      </c>
      <c r="D74" s="359"/>
      <c r="E74" s="351"/>
    </row>
    <row r="75" spans="1:5" ht="15" customHeight="1">
      <c r="A75" s="357">
        <v>4055</v>
      </c>
      <c r="B75" s="372">
        <v>722200</v>
      </c>
      <c r="C75" s="367" t="s">
        <v>118</v>
      </c>
      <c r="D75" s="359"/>
      <c r="E75" s="351"/>
    </row>
    <row r="76" spans="1:5" ht="15" customHeight="1">
      <c r="A76" s="357">
        <v>4056</v>
      </c>
      <c r="B76" s="372">
        <v>722300</v>
      </c>
      <c r="C76" s="367" t="s">
        <v>1</v>
      </c>
      <c r="D76" s="359"/>
      <c r="E76" s="351"/>
    </row>
    <row r="77" spans="1:5" s="391" customFormat="1" ht="18.75" customHeight="1">
      <c r="A77" s="361">
        <v>4057</v>
      </c>
      <c r="B77" s="296">
        <v>730000</v>
      </c>
      <c r="C77" s="363" t="s">
        <v>1534</v>
      </c>
      <c r="D77" s="350">
        <f>D78+D81+D86</f>
        <v>0</v>
      </c>
      <c r="E77" s="350">
        <f>E78+E81+E86</f>
        <v>0</v>
      </c>
    </row>
    <row r="78" spans="1:5" s="391" customFormat="1" ht="15" customHeight="1">
      <c r="A78" s="361">
        <v>4058</v>
      </c>
      <c r="B78" s="293">
        <v>731000</v>
      </c>
      <c r="C78" s="316" t="s">
        <v>1535</v>
      </c>
      <c r="D78" s="350">
        <f>D79+D80</f>
        <v>0</v>
      </c>
      <c r="E78" s="350">
        <f>E79+E80</f>
        <v>0</v>
      </c>
    </row>
    <row r="79" spans="1:5" ht="15" customHeight="1">
      <c r="A79" s="303">
        <v>4059</v>
      </c>
      <c r="B79" s="303">
        <v>731100</v>
      </c>
      <c r="C79" s="318" t="s">
        <v>2</v>
      </c>
      <c r="D79" s="351"/>
      <c r="E79" s="351"/>
    </row>
    <row r="80" spans="1:5" ht="15" customHeight="1">
      <c r="A80" s="303">
        <v>4060</v>
      </c>
      <c r="B80" s="303">
        <v>731200</v>
      </c>
      <c r="C80" s="318" t="s">
        <v>3</v>
      </c>
      <c r="D80" s="351"/>
      <c r="E80" s="351"/>
    </row>
    <row r="81" spans="1:5" s="391" customFormat="1" ht="24">
      <c r="A81" s="361">
        <v>4061</v>
      </c>
      <c r="B81" s="293">
        <v>732000</v>
      </c>
      <c r="C81" s="316" t="s">
        <v>1536</v>
      </c>
      <c r="D81" s="350">
        <f>D82+D83+D84+D85</f>
        <v>0</v>
      </c>
      <c r="E81" s="350">
        <f>E82+E83+E84+E85</f>
        <v>0</v>
      </c>
    </row>
    <row r="82" spans="1:5" ht="14.25" customHeight="1">
      <c r="A82" s="303">
        <v>4062</v>
      </c>
      <c r="B82" s="303">
        <v>732100</v>
      </c>
      <c r="C82" s="318" t="s">
        <v>4</v>
      </c>
      <c r="D82" s="351"/>
      <c r="E82" s="351"/>
    </row>
    <row r="83" spans="1:5" ht="14.25" customHeight="1">
      <c r="A83" s="303">
        <v>4063</v>
      </c>
      <c r="B83" s="303">
        <v>732200</v>
      </c>
      <c r="C83" s="318" t="s">
        <v>428</v>
      </c>
      <c r="D83" s="351"/>
      <c r="E83" s="351"/>
    </row>
    <row r="84" spans="1:5" ht="14.25" customHeight="1">
      <c r="A84" s="303">
        <v>4064</v>
      </c>
      <c r="B84" s="303">
        <v>732300</v>
      </c>
      <c r="C84" s="318" t="s">
        <v>748</v>
      </c>
      <c r="D84" s="351"/>
      <c r="E84" s="351"/>
    </row>
    <row r="85" spans="1:5" ht="14.25" customHeight="1">
      <c r="A85" s="303">
        <v>4065</v>
      </c>
      <c r="B85" s="303">
        <v>732400</v>
      </c>
      <c r="C85" s="318" t="s">
        <v>749</v>
      </c>
      <c r="D85" s="351"/>
      <c r="E85" s="351"/>
    </row>
    <row r="86" spans="1:5" s="391" customFormat="1" ht="14.25" customHeight="1">
      <c r="A86" s="361">
        <v>4066</v>
      </c>
      <c r="B86" s="293">
        <v>733000</v>
      </c>
      <c r="C86" s="316" t="s">
        <v>1537</v>
      </c>
      <c r="D86" s="350">
        <f>D87+D88</f>
        <v>0</v>
      </c>
      <c r="E86" s="350">
        <f>E87+E88</f>
        <v>0</v>
      </c>
    </row>
    <row r="87" spans="1:5" ht="14.25" customHeight="1">
      <c r="A87" s="303">
        <v>4067</v>
      </c>
      <c r="B87" s="303">
        <v>733100</v>
      </c>
      <c r="C87" s="318" t="s">
        <v>429</v>
      </c>
      <c r="D87" s="351"/>
      <c r="E87" s="351"/>
    </row>
    <row r="88" spans="1:5" ht="14.25" customHeight="1">
      <c r="A88" s="303">
        <v>4068</v>
      </c>
      <c r="B88" s="303">
        <v>733200</v>
      </c>
      <c r="C88" s="318" t="s">
        <v>430</v>
      </c>
      <c r="D88" s="351"/>
      <c r="E88" s="351"/>
    </row>
    <row r="89" spans="1:5" s="391" customFormat="1" ht="15" customHeight="1">
      <c r="A89" s="361">
        <v>4069</v>
      </c>
      <c r="B89" s="293">
        <v>740000</v>
      </c>
      <c r="C89" s="316" t="s">
        <v>1538</v>
      </c>
      <c r="D89" s="350">
        <f>D90+D97+D102+D109+D112</f>
        <v>44283</v>
      </c>
      <c r="E89" s="350">
        <f>E90+E97+E102+E109+E112</f>
        <v>39704</v>
      </c>
    </row>
    <row r="90" spans="1:5" s="391" customFormat="1" ht="14.25" customHeight="1">
      <c r="A90" s="361">
        <v>4070</v>
      </c>
      <c r="B90" s="293">
        <v>741000</v>
      </c>
      <c r="C90" s="316" t="s">
        <v>1539</v>
      </c>
      <c r="D90" s="350">
        <f>SUM(D91:D96)</f>
        <v>0</v>
      </c>
      <c r="E90" s="350">
        <f>SUM(E91:E96)</f>
        <v>0</v>
      </c>
    </row>
    <row r="91" spans="1:5" ht="14.25" customHeight="1">
      <c r="A91" s="303">
        <v>4071</v>
      </c>
      <c r="B91" s="303">
        <v>741100</v>
      </c>
      <c r="C91" s="318" t="s">
        <v>431</v>
      </c>
      <c r="D91" s="351"/>
      <c r="E91" s="351"/>
    </row>
    <row r="92" spans="1:5" ht="14.25" customHeight="1">
      <c r="A92" s="303">
        <v>4072</v>
      </c>
      <c r="B92" s="303">
        <v>741200</v>
      </c>
      <c r="C92" s="318" t="s">
        <v>432</v>
      </c>
      <c r="D92" s="351"/>
      <c r="E92" s="351"/>
    </row>
    <row r="93" spans="1:5" ht="14.25" customHeight="1">
      <c r="A93" s="303">
        <v>4073</v>
      </c>
      <c r="B93" s="303">
        <v>741300</v>
      </c>
      <c r="C93" s="318" t="s">
        <v>433</v>
      </c>
      <c r="D93" s="351"/>
      <c r="E93" s="351"/>
    </row>
    <row r="94" spans="1:5" ht="14.25" customHeight="1">
      <c r="A94" s="303">
        <v>4074</v>
      </c>
      <c r="B94" s="303">
        <v>741400</v>
      </c>
      <c r="C94" s="318" t="s">
        <v>434</v>
      </c>
      <c r="D94" s="351"/>
      <c r="E94" s="351"/>
    </row>
    <row r="95" spans="1:5" ht="14.25" customHeight="1">
      <c r="A95" s="303">
        <v>4075</v>
      </c>
      <c r="B95" s="373">
        <v>741500</v>
      </c>
      <c r="C95" s="374" t="s">
        <v>435</v>
      </c>
      <c r="D95" s="351"/>
      <c r="E95" s="351"/>
    </row>
    <row r="96" spans="1:5" ht="14.25" customHeight="1">
      <c r="A96" s="357">
        <v>4076</v>
      </c>
      <c r="B96" s="372">
        <v>741600</v>
      </c>
      <c r="C96" s="367" t="s">
        <v>120</v>
      </c>
      <c r="D96" s="359"/>
      <c r="E96" s="351"/>
    </row>
    <row r="97" spans="1:5" s="391" customFormat="1" ht="24">
      <c r="A97" s="361">
        <v>4077</v>
      </c>
      <c r="B97" s="296">
        <v>742000</v>
      </c>
      <c r="C97" s="363" t="s">
        <v>1540</v>
      </c>
      <c r="D97" s="350">
        <f>SUM(D98:D101)</f>
        <v>44283</v>
      </c>
      <c r="E97" s="350">
        <f>SUM(E98:E101)</f>
        <v>39704</v>
      </c>
    </row>
    <row r="98" spans="1:5" ht="24">
      <c r="A98" s="303">
        <v>4078</v>
      </c>
      <c r="B98" s="303">
        <v>742100</v>
      </c>
      <c r="C98" s="318" t="s">
        <v>436</v>
      </c>
      <c r="D98" s="351">
        <v>44283</v>
      </c>
      <c r="E98" s="351">
        <v>39704</v>
      </c>
    </row>
    <row r="99" spans="1:5" ht="15" customHeight="1">
      <c r="A99" s="303">
        <v>4079</v>
      </c>
      <c r="B99" s="303">
        <v>742200</v>
      </c>
      <c r="C99" s="318" t="s">
        <v>121</v>
      </c>
      <c r="D99" s="351"/>
      <c r="E99" s="351"/>
    </row>
    <row r="100" spans="1:5" ht="24">
      <c r="A100" s="303">
        <v>4080</v>
      </c>
      <c r="B100" s="303">
        <v>742300</v>
      </c>
      <c r="C100" s="318" t="s">
        <v>369</v>
      </c>
      <c r="D100" s="351"/>
      <c r="E100" s="351"/>
    </row>
    <row r="101" spans="1:5" ht="15" customHeight="1">
      <c r="A101" s="303">
        <v>4081</v>
      </c>
      <c r="B101" s="303">
        <v>742400</v>
      </c>
      <c r="C101" s="318" t="s">
        <v>370</v>
      </c>
      <c r="D101" s="351"/>
      <c r="E101" s="351"/>
    </row>
    <row r="102" spans="1:5" s="391" customFormat="1" ht="24">
      <c r="A102" s="361">
        <v>4082</v>
      </c>
      <c r="B102" s="293">
        <v>743000</v>
      </c>
      <c r="C102" s="316" t="s">
        <v>1541</v>
      </c>
      <c r="D102" s="350">
        <f>SUM(D103:D108)</f>
        <v>0</v>
      </c>
      <c r="E102" s="350">
        <f>SUM(E103:E108)</f>
        <v>0</v>
      </c>
    </row>
    <row r="103" spans="1:5" ht="14.25" customHeight="1">
      <c r="A103" s="303">
        <v>4083</v>
      </c>
      <c r="B103" s="303">
        <v>743100</v>
      </c>
      <c r="C103" s="318" t="s">
        <v>1319</v>
      </c>
      <c r="D103" s="351"/>
      <c r="E103" s="351"/>
    </row>
    <row r="104" spans="1:5" ht="14.25" customHeight="1">
      <c r="A104" s="303">
        <v>4084</v>
      </c>
      <c r="B104" s="303">
        <v>743200</v>
      </c>
      <c r="C104" s="318" t="s">
        <v>450</v>
      </c>
      <c r="D104" s="351"/>
      <c r="E104" s="351"/>
    </row>
    <row r="105" spans="1:5" ht="14.25" customHeight="1">
      <c r="A105" s="303">
        <v>4085</v>
      </c>
      <c r="B105" s="303">
        <v>743300</v>
      </c>
      <c r="C105" s="318" t="s">
        <v>451</v>
      </c>
      <c r="D105" s="351"/>
      <c r="E105" s="351"/>
    </row>
    <row r="106" spans="1:5" ht="14.25" customHeight="1">
      <c r="A106" s="303">
        <v>4086</v>
      </c>
      <c r="B106" s="303">
        <v>743400</v>
      </c>
      <c r="C106" s="318" t="s">
        <v>452</v>
      </c>
      <c r="D106" s="351"/>
      <c r="E106" s="351"/>
    </row>
    <row r="107" spans="1:5" ht="14.25" customHeight="1">
      <c r="A107" s="303">
        <v>4087</v>
      </c>
      <c r="B107" s="303">
        <v>743500</v>
      </c>
      <c r="C107" s="318" t="s">
        <v>453</v>
      </c>
      <c r="D107" s="351"/>
      <c r="E107" s="351"/>
    </row>
    <row r="108" spans="1:5" ht="24">
      <c r="A108" s="303">
        <v>4088</v>
      </c>
      <c r="B108" s="303">
        <v>743900</v>
      </c>
      <c r="C108" s="318" t="s">
        <v>454</v>
      </c>
      <c r="D108" s="351"/>
      <c r="E108" s="351"/>
    </row>
    <row r="109" spans="1:5" s="391" customFormat="1" ht="24">
      <c r="A109" s="361">
        <v>4089</v>
      </c>
      <c r="B109" s="293">
        <v>744000</v>
      </c>
      <c r="C109" s="316" t="s">
        <v>1542</v>
      </c>
      <c r="D109" s="350">
        <f>D110+D111</f>
        <v>0</v>
      </c>
      <c r="E109" s="350">
        <f>E110+E111</f>
        <v>0</v>
      </c>
    </row>
    <row r="110" spans="1:5" ht="14.25" customHeight="1">
      <c r="A110" s="303">
        <v>4090</v>
      </c>
      <c r="B110" s="303">
        <v>744100</v>
      </c>
      <c r="C110" s="318" t="s">
        <v>5</v>
      </c>
      <c r="D110" s="351"/>
      <c r="E110" s="351"/>
    </row>
    <row r="111" spans="1:5" ht="14.25" customHeight="1">
      <c r="A111" s="303">
        <v>4091</v>
      </c>
      <c r="B111" s="303">
        <v>744200</v>
      </c>
      <c r="C111" s="318" t="s">
        <v>6</v>
      </c>
      <c r="D111" s="351"/>
      <c r="E111" s="351"/>
    </row>
    <row r="112" spans="1:5" s="391" customFormat="1" ht="14.25" customHeight="1">
      <c r="A112" s="361">
        <v>4092</v>
      </c>
      <c r="B112" s="293">
        <v>745000</v>
      </c>
      <c r="C112" s="316" t="s">
        <v>1543</v>
      </c>
      <c r="D112" s="350">
        <f>D113</f>
        <v>0</v>
      </c>
      <c r="E112" s="350">
        <f>E113</f>
        <v>0</v>
      </c>
    </row>
    <row r="113" spans="1:5" ht="14.25" customHeight="1">
      <c r="A113" s="303">
        <v>4093</v>
      </c>
      <c r="B113" s="303">
        <v>745100</v>
      </c>
      <c r="C113" s="318" t="s">
        <v>7</v>
      </c>
      <c r="D113" s="351"/>
      <c r="E113" s="351"/>
    </row>
    <row r="114" spans="1:5" s="391" customFormat="1" ht="24">
      <c r="A114" s="361">
        <v>4094</v>
      </c>
      <c r="B114" s="293">
        <v>770000</v>
      </c>
      <c r="C114" s="316" t="s">
        <v>1544</v>
      </c>
      <c r="D114" s="350">
        <f>D115+D117</f>
        <v>0</v>
      </c>
      <c r="E114" s="350">
        <f>E115+E117</f>
        <v>0</v>
      </c>
    </row>
    <row r="115" spans="1:5" s="391" customFormat="1" ht="24">
      <c r="A115" s="361">
        <v>4095</v>
      </c>
      <c r="B115" s="293">
        <v>771000</v>
      </c>
      <c r="C115" s="316" t="s">
        <v>1545</v>
      </c>
      <c r="D115" s="350">
        <f>D116</f>
        <v>0</v>
      </c>
      <c r="E115" s="350">
        <f>E116</f>
        <v>0</v>
      </c>
    </row>
    <row r="116" spans="1:5" ht="15" customHeight="1">
      <c r="A116" s="303">
        <v>4096</v>
      </c>
      <c r="B116" s="303">
        <v>771100</v>
      </c>
      <c r="C116" s="318" t="s">
        <v>654</v>
      </c>
      <c r="D116" s="351"/>
      <c r="E116" s="351"/>
    </row>
    <row r="117" spans="1:5" s="391" customFormat="1" ht="24">
      <c r="A117" s="361">
        <v>4097</v>
      </c>
      <c r="B117" s="293">
        <v>772000</v>
      </c>
      <c r="C117" s="316" t="s">
        <v>1546</v>
      </c>
      <c r="D117" s="350">
        <f>D118</f>
        <v>0</v>
      </c>
      <c r="E117" s="350">
        <f>E118</f>
        <v>0</v>
      </c>
    </row>
    <row r="118" spans="1:5" ht="24">
      <c r="A118" s="303">
        <v>4098</v>
      </c>
      <c r="B118" s="303">
        <v>772100</v>
      </c>
      <c r="C118" s="318" t="s">
        <v>655</v>
      </c>
      <c r="D118" s="351"/>
      <c r="E118" s="351"/>
    </row>
    <row r="119" spans="1:5" s="391" customFormat="1" ht="24">
      <c r="A119" s="361">
        <v>4099</v>
      </c>
      <c r="B119" s="293">
        <v>780000</v>
      </c>
      <c r="C119" s="316" t="s">
        <v>1547</v>
      </c>
      <c r="D119" s="350">
        <f>D120</f>
        <v>30503</v>
      </c>
      <c r="E119" s="350">
        <f>E120</f>
        <v>18787</v>
      </c>
    </row>
    <row r="120" spans="1:5" s="391" customFormat="1" ht="24">
      <c r="A120" s="361">
        <v>4100</v>
      </c>
      <c r="B120" s="293">
        <v>781000</v>
      </c>
      <c r="C120" s="316" t="s">
        <v>1548</v>
      </c>
      <c r="D120" s="350">
        <f>D121+D122</f>
        <v>30503</v>
      </c>
      <c r="E120" s="350">
        <f>E121+E122</f>
        <v>18787</v>
      </c>
    </row>
    <row r="121" spans="1:5" ht="14.25" customHeight="1">
      <c r="A121" s="303">
        <v>4101</v>
      </c>
      <c r="B121" s="303">
        <v>781100</v>
      </c>
      <c r="C121" s="318" t="s">
        <v>456</v>
      </c>
      <c r="D121" s="351">
        <v>30503</v>
      </c>
      <c r="E121" s="351">
        <v>18787</v>
      </c>
    </row>
    <row r="122" spans="1:5" ht="14.25" customHeight="1">
      <c r="A122" s="303">
        <v>4102</v>
      </c>
      <c r="B122" s="303">
        <v>781300</v>
      </c>
      <c r="C122" s="318" t="s">
        <v>486</v>
      </c>
      <c r="D122" s="351"/>
      <c r="E122" s="351"/>
    </row>
    <row r="123" spans="1:5" s="391" customFormat="1" ht="14.25" customHeight="1">
      <c r="A123" s="361">
        <v>4103</v>
      </c>
      <c r="B123" s="293">
        <v>790000</v>
      </c>
      <c r="C123" s="316" t="s">
        <v>1549</v>
      </c>
      <c r="D123" s="350">
        <f>D124</f>
        <v>918</v>
      </c>
      <c r="E123" s="350">
        <f>E124</f>
        <v>0</v>
      </c>
    </row>
    <row r="124" spans="1:5" s="391" customFormat="1" ht="14.25" customHeight="1">
      <c r="A124" s="361">
        <v>4104</v>
      </c>
      <c r="B124" s="293">
        <v>791000</v>
      </c>
      <c r="C124" s="316" t="s">
        <v>1550</v>
      </c>
      <c r="D124" s="350">
        <f>D125</f>
        <v>918</v>
      </c>
      <c r="E124" s="350">
        <f>E125</f>
        <v>0</v>
      </c>
    </row>
    <row r="125" spans="1:5" ht="14.25" customHeight="1">
      <c r="A125" s="303">
        <v>4105</v>
      </c>
      <c r="B125" s="373">
        <v>791100</v>
      </c>
      <c r="C125" s="374" t="s">
        <v>653</v>
      </c>
      <c r="D125" s="351">
        <v>918</v>
      </c>
      <c r="E125" s="351"/>
    </row>
    <row r="126" spans="1:5" s="391" customFormat="1" ht="24">
      <c r="A126" s="362">
        <v>4106</v>
      </c>
      <c r="B126" s="370">
        <v>800000</v>
      </c>
      <c r="C126" s="371" t="s">
        <v>1551</v>
      </c>
      <c r="D126" s="356">
        <f>D127+D134+D141+D144</f>
        <v>11564</v>
      </c>
      <c r="E126" s="350">
        <f>E127+E134+E141+E144</f>
        <v>16694</v>
      </c>
    </row>
    <row r="127" spans="1:5" s="391" customFormat="1" ht="24">
      <c r="A127" s="362">
        <v>4107</v>
      </c>
      <c r="B127" s="370">
        <v>810000</v>
      </c>
      <c r="C127" s="371" t="s">
        <v>1552</v>
      </c>
      <c r="D127" s="356">
        <f>D128+D130+D132</f>
        <v>0</v>
      </c>
      <c r="E127" s="350">
        <f>E128+E130+E132</f>
        <v>0</v>
      </c>
    </row>
    <row r="128" spans="1:5" s="391" customFormat="1" ht="15" customHeight="1">
      <c r="A128" s="362">
        <v>4108</v>
      </c>
      <c r="B128" s="370">
        <v>811000</v>
      </c>
      <c r="C128" s="371" t="s">
        <v>1553</v>
      </c>
      <c r="D128" s="356">
        <f>D129</f>
        <v>0</v>
      </c>
      <c r="E128" s="350">
        <f>E129</f>
        <v>0</v>
      </c>
    </row>
    <row r="129" spans="1:5" ht="15" customHeight="1">
      <c r="A129" s="303">
        <v>4109</v>
      </c>
      <c r="B129" s="409">
        <v>811100</v>
      </c>
      <c r="C129" s="377" t="s">
        <v>578</v>
      </c>
      <c r="D129" s="351"/>
      <c r="E129" s="351"/>
    </row>
    <row r="130" spans="1:5" s="391" customFormat="1" ht="15" customHeight="1">
      <c r="A130" s="361">
        <v>4110</v>
      </c>
      <c r="B130" s="293">
        <v>812000</v>
      </c>
      <c r="C130" s="316" t="s">
        <v>1554</v>
      </c>
      <c r="D130" s="350">
        <f>D131</f>
        <v>0</v>
      </c>
      <c r="E130" s="350">
        <f>E131</f>
        <v>0</v>
      </c>
    </row>
    <row r="131" spans="1:5" ht="15" customHeight="1">
      <c r="A131" s="303">
        <v>4111</v>
      </c>
      <c r="B131" s="303">
        <v>812100</v>
      </c>
      <c r="C131" s="318" t="s">
        <v>579</v>
      </c>
      <c r="D131" s="351"/>
      <c r="E131" s="351"/>
    </row>
    <row r="132" spans="1:5" s="391" customFormat="1" ht="24">
      <c r="A132" s="361">
        <v>4112</v>
      </c>
      <c r="B132" s="293">
        <v>813000</v>
      </c>
      <c r="C132" s="316" t="s">
        <v>1555</v>
      </c>
      <c r="D132" s="350">
        <f>D133</f>
        <v>0</v>
      </c>
      <c r="E132" s="350">
        <f>E133</f>
        <v>0</v>
      </c>
    </row>
    <row r="133" spans="1:5" ht="15" customHeight="1">
      <c r="A133" s="303">
        <v>4113</v>
      </c>
      <c r="B133" s="303">
        <v>813100</v>
      </c>
      <c r="C133" s="318" t="s">
        <v>635</v>
      </c>
      <c r="D133" s="351"/>
      <c r="E133" s="351"/>
    </row>
    <row r="134" spans="1:5" s="391" customFormat="1" ht="15" customHeight="1">
      <c r="A134" s="361">
        <v>4114</v>
      </c>
      <c r="B134" s="293">
        <v>820000</v>
      </c>
      <c r="C134" s="316" t="s">
        <v>1556</v>
      </c>
      <c r="D134" s="350">
        <f>D135+D137+D139</f>
        <v>11564</v>
      </c>
      <c r="E134" s="350">
        <f>E135+E137+E139</f>
        <v>16694</v>
      </c>
    </row>
    <row r="135" spans="1:5" s="391" customFormat="1" ht="15" customHeight="1">
      <c r="A135" s="361">
        <v>4115</v>
      </c>
      <c r="B135" s="293">
        <v>821000</v>
      </c>
      <c r="C135" s="316" t="s">
        <v>1557</v>
      </c>
      <c r="D135" s="350">
        <f>D136</f>
        <v>0</v>
      </c>
      <c r="E135" s="350">
        <f>E136</f>
        <v>0</v>
      </c>
    </row>
    <row r="136" spans="1:5" ht="15" customHeight="1">
      <c r="A136" s="303">
        <v>4116</v>
      </c>
      <c r="B136" s="303">
        <v>821100</v>
      </c>
      <c r="C136" s="318" t="s">
        <v>568</v>
      </c>
      <c r="D136" s="351"/>
      <c r="E136" s="351"/>
    </row>
    <row r="137" spans="1:5" s="391" customFormat="1" ht="15" customHeight="1">
      <c r="A137" s="361">
        <v>4117</v>
      </c>
      <c r="B137" s="293">
        <v>822000</v>
      </c>
      <c r="C137" s="316" t="s">
        <v>1558</v>
      </c>
      <c r="D137" s="350">
        <f>D138</f>
        <v>0</v>
      </c>
      <c r="E137" s="350">
        <f>E138</f>
        <v>0</v>
      </c>
    </row>
    <row r="138" spans="1:5" ht="15" customHeight="1">
      <c r="A138" s="303">
        <v>4118</v>
      </c>
      <c r="B138" s="303">
        <v>822100</v>
      </c>
      <c r="C138" s="318" t="s">
        <v>569</v>
      </c>
      <c r="D138" s="351"/>
      <c r="E138" s="351"/>
    </row>
    <row r="139" spans="1:5" s="391" customFormat="1" ht="15" customHeight="1">
      <c r="A139" s="361">
        <v>4119</v>
      </c>
      <c r="B139" s="293">
        <v>823000</v>
      </c>
      <c r="C139" s="316" t="s">
        <v>1559</v>
      </c>
      <c r="D139" s="350">
        <f>D140</f>
        <v>11564</v>
      </c>
      <c r="E139" s="350">
        <f>E140</f>
        <v>16694</v>
      </c>
    </row>
    <row r="140" spans="1:5" ht="15" customHeight="1">
      <c r="A140" s="303">
        <v>4120</v>
      </c>
      <c r="B140" s="303">
        <v>823100</v>
      </c>
      <c r="C140" s="318" t="s">
        <v>570</v>
      </c>
      <c r="D140" s="351">
        <v>11564</v>
      </c>
      <c r="E140" s="351">
        <v>16694</v>
      </c>
    </row>
    <row r="141" spans="1:5" s="391" customFormat="1" ht="15" customHeight="1">
      <c r="A141" s="361">
        <v>4121</v>
      </c>
      <c r="B141" s="293">
        <v>830000</v>
      </c>
      <c r="C141" s="316" t="s">
        <v>1560</v>
      </c>
      <c r="D141" s="350">
        <f>D142</f>
        <v>0</v>
      </c>
      <c r="E141" s="350">
        <f>E142</f>
        <v>0</v>
      </c>
    </row>
    <row r="142" spans="1:5" s="391" customFormat="1" ht="15" customHeight="1">
      <c r="A142" s="361">
        <v>4122</v>
      </c>
      <c r="B142" s="293">
        <v>831000</v>
      </c>
      <c r="C142" s="316" t="s">
        <v>1561</v>
      </c>
      <c r="D142" s="350">
        <f>D143</f>
        <v>0</v>
      </c>
      <c r="E142" s="350">
        <f>E143</f>
        <v>0</v>
      </c>
    </row>
    <row r="143" spans="1:5" ht="15" customHeight="1">
      <c r="A143" s="303">
        <v>4123</v>
      </c>
      <c r="B143" s="373">
        <v>831100</v>
      </c>
      <c r="C143" s="374" t="s">
        <v>446</v>
      </c>
      <c r="D143" s="351"/>
      <c r="E143" s="351"/>
    </row>
    <row r="144" spans="1:5" s="391" customFormat="1" ht="24">
      <c r="A144" s="360">
        <v>4124</v>
      </c>
      <c r="B144" s="370">
        <v>840000</v>
      </c>
      <c r="C144" s="371" t="s">
        <v>1562</v>
      </c>
      <c r="D144" s="356">
        <f>D145+D147+D149</f>
        <v>0</v>
      </c>
      <c r="E144" s="350">
        <f>E145+E147+E149</f>
        <v>0</v>
      </c>
    </row>
    <row r="145" spans="1:5" s="391" customFormat="1" ht="15" customHeight="1">
      <c r="A145" s="361">
        <v>4125</v>
      </c>
      <c r="B145" s="370">
        <v>841000</v>
      </c>
      <c r="C145" s="371" t="s">
        <v>1563</v>
      </c>
      <c r="D145" s="356">
        <f>D146</f>
        <v>0</v>
      </c>
      <c r="E145" s="350">
        <f>E146</f>
        <v>0</v>
      </c>
    </row>
    <row r="146" spans="1:5" ht="15" customHeight="1">
      <c r="A146" s="375">
        <v>4126</v>
      </c>
      <c r="B146" s="372">
        <v>841100</v>
      </c>
      <c r="C146" s="367" t="s">
        <v>447</v>
      </c>
      <c r="D146" s="359"/>
      <c r="E146" s="351"/>
    </row>
    <row r="147" spans="1:5" s="391" customFormat="1" ht="15" customHeight="1">
      <c r="A147" s="361">
        <v>4127</v>
      </c>
      <c r="B147" s="370">
        <v>842000</v>
      </c>
      <c r="C147" s="371" t="s">
        <v>1564</v>
      </c>
      <c r="D147" s="356">
        <f>D148</f>
        <v>0</v>
      </c>
      <c r="E147" s="350">
        <f>E148</f>
        <v>0</v>
      </c>
    </row>
    <row r="148" spans="1:5" ht="15" customHeight="1">
      <c r="A148" s="375">
        <v>4128</v>
      </c>
      <c r="B148" s="372">
        <v>842100</v>
      </c>
      <c r="C148" s="367" t="s">
        <v>448</v>
      </c>
      <c r="D148" s="359"/>
      <c r="E148" s="351"/>
    </row>
    <row r="149" spans="1:5" s="391" customFormat="1" ht="15" customHeight="1">
      <c r="A149" s="361">
        <v>4129</v>
      </c>
      <c r="B149" s="370">
        <v>843000</v>
      </c>
      <c r="C149" s="371" t="s">
        <v>1565</v>
      </c>
      <c r="D149" s="356">
        <f>D150</f>
        <v>0</v>
      </c>
      <c r="E149" s="350">
        <f>E150</f>
        <v>0</v>
      </c>
    </row>
    <row r="150" spans="1:5" ht="15" customHeight="1">
      <c r="A150" s="375">
        <v>4130</v>
      </c>
      <c r="B150" s="372">
        <v>843100</v>
      </c>
      <c r="C150" s="367" t="s">
        <v>449</v>
      </c>
      <c r="D150" s="359"/>
      <c r="E150" s="351"/>
    </row>
    <row r="151" spans="1:5" s="391" customFormat="1" ht="24">
      <c r="A151" s="362">
        <v>4131</v>
      </c>
      <c r="B151" s="370">
        <v>900000</v>
      </c>
      <c r="C151" s="371" t="s">
        <v>1566</v>
      </c>
      <c r="D151" s="356">
        <f>D152+D171</f>
        <v>0</v>
      </c>
      <c r="E151" s="350">
        <f>E152+E171</f>
        <v>0</v>
      </c>
    </row>
    <row r="152" spans="1:5" s="391" customFormat="1" ht="15" customHeight="1">
      <c r="A152" s="360">
        <v>4132</v>
      </c>
      <c r="B152" s="370">
        <v>910000</v>
      </c>
      <c r="C152" s="371" t="s">
        <v>1567</v>
      </c>
      <c r="D152" s="356">
        <f>D153+D163</f>
        <v>0</v>
      </c>
      <c r="E152" s="356">
        <f>E153+E163</f>
        <v>0</v>
      </c>
    </row>
    <row r="153" spans="1:5" s="391" customFormat="1" ht="15" customHeight="1">
      <c r="A153" s="362">
        <v>4133</v>
      </c>
      <c r="B153" s="370">
        <v>911000</v>
      </c>
      <c r="C153" s="371" t="s">
        <v>1568</v>
      </c>
      <c r="D153" s="356">
        <f>SUM(D154:D162)</f>
        <v>0</v>
      </c>
      <c r="E153" s="356">
        <f>SUM(E154:E162)</f>
        <v>0</v>
      </c>
    </row>
    <row r="154" spans="1:5" ht="24">
      <c r="A154" s="375">
        <v>4134</v>
      </c>
      <c r="B154" s="409">
        <v>911100</v>
      </c>
      <c r="C154" s="377" t="s">
        <v>20</v>
      </c>
      <c r="D154" s="351"/>
      <c r="E154" s="351"/>
    </row>
    <row r="155" spans="1:5" ht="15" customHeight="1">
      <c r="A155" s="303">
        <v>4135</v>
      </c>
      <c r="B155" s="303">
        <v>911200</v>
      </c>
      <c r="C155" s="318" t="s">
        <v>21</v>
      </c>
      <c r="D155" s="351"/>
      <c r="E155" s="351"/>
    </row>
    <row r="156" spans="1:5" ht="24">
      <c r="A156" s="375">
        <v>4136</v>
      </c>
      <c r="B156" s="303">
        <v>911300</v>
      </c>
      <c r="C156" s="318" t="s">
        <v>22</v>
      </c>
      <c r="D156" s="351"/>
      <c r="E156" s="351"/>
    </row>
    <row r="157" spans="1:5" ht="15" customHeight="1">
      <c r="A157" s="303">
        <v>4137</v>
      </c>
      <c r="B157" s="303">
        <v>911400</v>
      </c>
      <c r="C157" s="318" t="s">
        <v>23</v>
      </c>
      <c r="D157" s="351"/>
      <c r="E157" s="351"/>
    </row>
    <row r="158" spans="1:5" ht="15" customHeight="1">
      <c r="A158" s="375">
        <v>4138</v>
      </c>
      <c r="B158" s="303">
        <v>911500</v>
      </c>
      <c r="C158" s="318" t="s">
        <v>1469</v>
      </c>
      <c r="D158" s="351"/>
      <c r="E158" s="351"/>
    </row>
    <row r="159" spans="1:5" ht="15" customHeight="1">
      <c r="A159" s="303">
        <v>4139</v>
      </c>
      <c r="B159" s="303">
        <v>911600</v>
      </c>
      <c r="C159" s="318" t="s">
        <v>636</v>
      </c>
      <c r="D159" s="351"/>
      <c r="E159" s="351"/>
    </row>
    <row r="160" spans="1:5" ht="15" customHeight="1">
      <c r="A160" s="375">
        <v>4140</v>
      </c>
      <c r="B160" s="303">
        <v>911700</v>
      </c>
      <c r="C160" s="318" t="s">
        <v>24</v>
      </c>
      <c r="D160" s="351"/>
      <c r="E160" s="351"/>
    </row>
    <row r="161" spans="1:5" ht="15" customHeight="1">
      <c r="A161" s="303">
        <v>4141</v>
      </c>
      <c r="B161" s="303">
        <v>911800</v>
      </c>
      <c r="C161" s="318" t="s">
        <v>25</v>
      </c>
      <c r="D161" s="351"/>
      <c r="E161" s="351"/>
    </row>
    <row r="162" spans="1:5" ht="15" customHeight="1">
      <c r="A162" s="375">
        <v>4142</v>
      </c>
      <c r="B162" s="303">
        <v>911900</v>
      </c>
      <c r="C162" s="318" t="s">
        <v>193</v>
      </c>
      <c r="D162" s="351"/>
      <c r="E162" s="351"/>
    </row>
    <row r="163" spans="1:5" s="391" customFormat="1" ht="24">
      <c r="A163" s="361">
        <v>4143</v>
      </c>
      <c r="B163" s="293">
        <v>912000</v>
      </c>
      <c r="C163" s="316" t="s">
        <v>1569</v>
      </c>
      <c r="D163" s="350">
        <f>SUM(D164:D170)</f>
        <v>0</v>
      </c>
      <c r="E163" s="350">
        <f>SUM(E164:E170)</f>
        <v>0</v>
      </c>
    </row>
    <row r="164" spans="1:5" ht="15" customHeight="1">
      <c r="A164" s="375">
        <v>4144</v>
      </c>
      <c r="B164" s="303">
        <v>912100</v>
      </c>
      <c r="C164" s="318" t="s">
        <v>757</v>
      </c>
      <c r="D164" s="351"/>
      <c r="E164" s="351"/>
    </row>
    <row r="165" spans="1:5" ht="15" customHeight="1">
      <c r="A165" s="303">
        <v>4145</v>
      </c>
      <c r="B165" s="303">
        <v>912200</v>
      </c>
      <c r="C165" s="318" t="s">
        <v>194</v>
      </c>
      <c r="D165" s="351"/>
      <c r="E165" s="351"/>
    </row>
    <row r="166" spans="1:5" ht="15" customHeight="1">
      <c r="A166" s="375">
        <v>4146</v>
      </c>
      <c r="B166" s="303">
        <v>912300</v>
      </c>
      <c r="C166" s="318" t="s">
        <v>195</v>
      </c>
      <c r="D166" s="351"/>
      <c r="E166" s="351"/>
    </row>
    <row r="167" spans="1:5" ht="15" customHeight="1">
      <c r="A167" s="303">
        <v>4147</v>
      </c>
      <c r="B167" s="303">
        <v>912400</v>
      </c>
      <c r="C167" s="318" t="s">
        <v>1472</v>
      </c>
      <c r="D167" s="351"/>
      <c r="E167" s="351"/>
    </row>
    <row r="168" spans="1:5" ht="15" customHeight="1">
      <c r="A168" s="375">
        <v>4148</v>
      </c>
      <c r="B168" s="303">
        <v>912500</v>
      </c>
      <c r="C168" s="318" t="s">
        <v>663</v>
      </c>
      <c r="D168" s="351"/>
      <c r="E168" s="351"/>
    </row>
    <row r="169" spans="1:5" ht="15" customHeight="1">
      <c r="A169" s="303">
        <v>4149</v>
      </c>
      <c r="B169" s="303">
        <v>912600</v>
      </c>
      <c r="C169" s="318" t="s">
        <v>664</v>
      </c>
      <c r="D169" s="351"/>
      <c r="E169" s="351"/>
    </row>
    <row r="170" spans="1:5" ht="15" customHeight="1">
      <c r="A170" s="375">
        <v>4150</v>
      </c>
      <c r="B170" s="373">
        <v>912900</v>
      </c>
      <c r="C170" s="374" t="s">
        <v>665</v>
      </c>
      <c r="D170" s="351"/>
      <c r="E170" s="351"/>
    </row>
    <row r="171" spans="1:5" s="391" customFormat="1" ht="24">
      <c r="A171" s="362">
        <v>4151</v>
      </c>
      <c r="B171" s="370">
        <v>920000</v>
      </c>
      <c r="C171" s="371" t="s">
        <v>1570</v>
      </c>
      <c r="D171" s="356">
        <f>D172+D182</f>
        <v>0</v>
      </c>
      <c r="E171" s="350">
        <f>E172+E182</f>
        <v>0</v>
      </c>
    </row>
    <row r="172" spans="1:5" s="391" customFormat="1" ht="24">
      <c r="A172" s="362">
        <v>4152</v>
      </c>
      <c r="B172" s="370">
        <v>921000</v>
      </c>
      <c r="C172" s="371" t="s">
        <v>1571</v>
      </c>
      <c r="D172" s="356">
        <f>SUM(D173:D181)</f>
        <v>0</v>
      </c>
      <c r="E172" s="350">
        <f>SUM(E173:E181)</f>
        <v>0</v>
      </c>
    </row>
    <row r="173" spans="1:5" ht="15" customHeight="1">
      <c r="A173" s="303">
        <v>4153</v>
      </c>
      <c r="B173" s="409">
        <v>921100</v>
      </c>
      <c r="C173" s="377" t="s">
        <v>666</v>
      </c>
      <c r="D173" s="351"/>
      <c r="E173" s="351"/>
    </row>
    <row r="174" spans="1:5" ht="15" customHeight="1">
      <c r="A174" s="375">
        <v>4154</v>
      </c>
      <c r="B174" s="303">
        <v>921200</v>
      </c>
      <c r="C174" s="318" t="s">
        <v>667</v>
      </c>
      <c r="D174" s="351"/>
      <c r="E174" s="351"/>
    </row>
    <row r="175" spans="1:5" ht="24">
      <c r="A175" s="303">
        <v>4155</v>
      </c>
      <c r="B175" s="303">
        <v>921300</v>
      </c>
      <c r="C175" s="318" t="s">
        <v>668</v>
      </c>
      <c r="D175" s="351"/>
      <c r="E175" s="351"/>
    </row>
    <row r="176" spans="1:5" ht="15" customHeight="1">
      <c r="A176" s="375">
        <v>4156</v>
      </c>
      <c r="B176" s="303">
        <v>921400</v>
      </c>
      <c r="C176" s="318" t="s">
        <v>1475</v>
      </c>
      <c r="D176" s="351"/>
      <c r="E176" s="351"/>
    </row>
    <row r="177" spans="1:5" ht="24">
      <c r="A177" s="303">
        <v>4157</v>
      </c>
      <c r="B177" s="303">
        <v>921500</v>
      </c>
      <c r="C177" s="318" t="s">
        <v>378</v>
      </c>
      <c r="D177" s="351"/>
      <c r="E177" s="351"/>
    </row>
    <row r="178" spans="1:5" ht="24">
      <c r="A178" s="375">
        <v>4158</v>
      </c>
      <c r="B178" s="303">
        <v>921600</v>
      </c>
      <c r="C178" s="318" t="s">
        <v>26</v>
      </c>
      <c r="D178" s="351"/>
      <c r="E178" s="351"/>
    </row>
    <row r="179" spans="1:5" ht="24">
      <c r="A179" s="303">
        <v>4159</v>
      </c>
      <c r="B179" s="303">
        <v>921700</v>
      </c>
      <c r="C179" s="318" t="s">
        <v>326</v>
      </c>
      <c r="D179" s="351"/>
      <c r="E179" s="351"/>
    </row>
    <row r="180" spans="1:5" ht="24">
      <c r="A180" s="375">
        <v>4160</v>
      </c>
      <c r="B180" s="303">
        <v>921800</v>
      </c>
      <c r="C180" s="318" t="s">
        <v>327</v>
      </c>
      <c r="D180" s="351"/>
      <c r="E180" s="351"/>
    </row>
    <row r="181" spans="1:5" ht="12.75">
      <c r="A181" s="303">
        <v>4161</v>
      </c>
      <c r="B181" s="373">
        <v>921900</v>
      </c>
      <c r="C181" s="374" t="s">
        <v>42</v>
      </c>
      <c r="D181" s="351"/>
      <c r="E181" s="351"/>
    </row>
    <row r="182" spans="1:5" s="391" customFormat="1" ht="24">
      <c r="A182" s="362">
        <v>4162</v>
      </c>
      <c r="B182" s="370">
        <v>922000</v>
      </c>
      <c r="C182" s="371" t="s">
        <v>1572</v>
      </c>
      <c r="D182" s="356">
        <f>SUM(D183:D190)</f>
        <v>0</v>
      </c>
      <c r="E182" s="356">
        <f>SUM(E183:E190)</f>
        <v>0</v>
      </c>
    </row>
    <row r="183" spans="1:5" ht="15" customHeight="1">
      <c r="A183" s="303">
        <v>4163</v>
      </c>
      <c r="B183" s="409">
        <v>922100</v>
      </c>
      <c r="C183" s="377" t="s">
        <v>43</v>
      </c>
      <c r="D183" s="351"/>
      <c r="E183" s="351"/>
    </row>
    <row r="184" spans="1:5" ht="15" customHeight="1">
      <c r="A184" s="375">
        <v>4164</v>
      </c>
      <c r="B184" s="303">
        <v>922200</v>
      </c>
      <c r="C184" s="318" t="s">
        <v>44</v>
      </c>
      <c r="D184" s="351"/>
      <c r="E184" s="351"/>
    </row>
    <row r="185" spans="1:5" ht="15" customHeight="1">
      <c r="A185" s="303">
        <v>4165</v>
      </c>
      <c r="B185" s="303">
        <v>922300</v>
      </c>
      <c r="C185" s="318" t="s">
        <v>101</v>
      </c>
      <c r="D185" s="351"/>
      <c r="E185" s="351"/>
    </row>
    <row r="186" spans="1:5" ht="15" customHeight="1">
      <c r="A186" s="375">
        <v>4166</v>
      </c>
      <c r="B186" s="303">
        <v>922400</v>
      </c>
      <c r="C186" s="318" t="s">
        <v>102</v>
      </c>
      <c r="D186" s="351"/>
      <c r="E186" s="351"/>
    </row>
    <row r="187" spans="1:5" ht="24">
      <c r="A187" s="303">
        <v>4167</v>
      </c>
      <c r="B187" s="303">
        <v>922500</v>
      </c>
      <c r="C187" s="318" t="s">
        <v>199</v>
      </c>
      <c r="D187" s="351"/>
      <c r="E187" s="351"/>
    </row>
    <row r="188" spans="1:5" ht="24">
      <c r="A188" s="375">
        <v>4168</v>
      </c>
      <c r="B188" s="303">
        <v>922600</v>
      </c>
      <c r="C188" s="318" t="s">
        <v>651</v>
      </c>
      <c r="D188" s="351"/>
      <c r="E188" s="351"/>
    </row>
    <row r="189" spans="1:5" ht="15" customHeight="1">
      <c r="A189" s="303">
        <v>4169</v>
      </c>
      <c r="B189" s="373">
        <v>922700</v>
      </c>
      <c r="C189" s="374" t="s">
        <v>652</v>
      </c>
      <c r="D189" s="351"/>
      <c r="E189" s="351"/>
    </row>
    <row r="190" spans="1:5" ht="15" customHeight="1">
      <c r="A190" s="375">
        <v>4170</v>
      </c>
      <c r="B190" s="372">
        <v>922800</v>
      </c>
      <c r="C190" s="367" t="s">
        <v>379</v>
      </c>
      <c r="D190" s="359"/>
      <c r="E190" s="351"/>
    </row>
    <row r="191" spans="1:5" s="412" customFormat="1" ht="15" customHeight="1">
      <c r="A191" s="293">
        <v>4171</v>
      </c>
      <c r="B191" s="410"/>
      <c r="C191" s="411" t="s">
        <v>1573</v>
      </c>
      <c r="D191" s="350">
        <f>D192+D360+D406</f>
        <v>84430</v>
      </c>
      <c r="E191" s="350">
        <f>E192+E360+E406</f>
        <v>81917</v>
      </c>
    </row>
    <row r="192" spans="1:5" s="412" customFormat="1" ht="24">
      <c r="A192" s="362">
        <v>4172</v>
      </c>
      <c r="B192" s="293">
        <v>400000</v>
      </c>
      <c r="C192" s="316" t="s">
        <v>1574</v>
      </c>
      <c r="D192" s="350">
        <f>D193+D215+D260+D275+D299+D312+D328+D343</f>
        <v>80353</v>
      </c>
      <c r="E192" s="350">
        <f>E193+E215+E260+E275+E299+E312+E328+E343</f>
        <v>77055</v>
      </c>
    </row>
    <row r="193" spans="1:5" s="391" customFormat="1" ht="24">
      <c r="A193" s="361">
        <v>4173</v>
      </c>
      <c r="B193" s="293">
        <v>410000</v>
      </c>
      <c r="C193" s="316" t="s">
        <v>1575</v>
      </c>
      <c r="D193" s="350">
        <f>D194+D196+D200+D202+D207+D209+D211+D213</f>
        <v>52351</v>
      </c>
      <c r="E193" s="350">
        <f>E194+E196+E200+E202+E207+E209+E211+E213</f>
        <v>53332</v>
      </c>
    </row>
    <row r="194" spans="1:5" s="391" customFormat="1" ht="24">
      <c r="A194" s="362">
        <v>4174</v>
      </c>
      <c r="B194" s="293">
        <v>411000</v>
      </c>
      <c r="C194" s="316" t="s">
        <v>1576</v>
      </c>
      <c r="D194" s="350">
        <f>D195</f>
        <v>40644</v>
      </c>
      <c r="E194" s="350">
        <f>E195</f>
        <v>41695</v>
      </c>
    </row>
    <row r="195" spans="1:5" ht="15" customHeight="1">
      <c r="A195" s="303">
        <v>4175</v>
      </c>
      <c r="B195" s="303">
        <v>411100</v>
      </c>
      <c r="C195" s="318" t="s">
        <v>382</v>
      </c>
      <c r="D195" s="351">
        <v>40644</v>
      </c>
      <c r="E195" s="351">
        <v>41695</v>
      </c>
    </row>
    <row r="196" spans="1:5" s="391" customFormat="1" ht="24">
      <c r="A196" s="362">
        <v>4176</v>
      </c>
      <c r="B196" s="293">
        <v>412000</v>
      </c>
      <c r="C196" s="316" t="s">
        <v>1577</v>
      </c>
      <c r="D196" s="350">
        <f>SUM(D197:D199)</f>
        <v>7752</v>
      </c>
      <c r="E196" s="350">
        <f>SUM(E197:E199)</f>
        <v>7724</v>
      </c>
    </row>
    <row r="197" spans="1:5" ht="15" customHeight="1">
      <c r="A197" s="303">
        <v>4177</v>
      </c>
      <c r="B197" s="303">
        <v>412100</v>
      </c>
      <c r="C197" s="318" t="s">
        <v>1349</v>
      </c>
      <c r="D197" s="351">
        <v>5454</v>
      </c>
      <c r="E197" s="351">
        <v>5589</v>
      </c>
    </row>
    <row r="198" spans="1:5" ht="15" customHeight="1">
      <c r="A198" s="375">
        <v>4178</v>
      </c>
      <c r="B198" s="303">
        <v>412200</v>
      </c>
      <c r="C198" s="318" t="s">
        <v>17</v>
      </c>
      <c r="D198" s="351">
        <v>2006</v>
      </c>
      <c r="E198" s="351">
        <v>1836</v>
      </c>
    </row>
    <row r="199" spans="1:5" ht="15" customHeight="1">
      <c r="A199" s="303">
        <v>4179</v>
      </c>
      <c r="B199" s="303">
        <v>412300</v>
      </c>
      <c r="C199" s="318" t="s">
        <v>18</v>
      </c>
      <c r="D199" s="351">
        <v>292</v>
      </c>
      <c r="E199" s="351">
        <v>299</v>
      </c>
    </row>
    <row r="200" spans="1:5" s="391" customFormat="1" ht="15" customHeight="1">
      <c r="A200" s="362">
        <v>4180</v>
      </c>
      <c r="B200" s="293">
        <v>413000</v>
      </c>
      <c r="C200" s="316" t="s">
        <v>1578</v>
      </c>
      <c r="D200" s="350">
        <f>D201</f>
        <v>41</v>
      </c>
      <c r="E200" s="350">
        <f>E201</f>
        <v>26</v>
      </c>
    </row>
    <row r="201" spans="1:5" ht="15" customHeight="1">
      <c r="A201" s="303">
        <v>4181</v>
      </c>
      <c r="B201" s="303">
        <v>413100</v>
      </c>
      <c r="C201" s="318" t="s">
        <v>19</v>
      </c>
      <c r="D201" s="351">
        <v>41</v>
      </c>
      <c r="E201" s="351">
        <v>26</v>
      </c>
    </row>
    <row r="202" spans="1:5" s="391" customFormat="1" ht="15" customHeight="1">
      <c r="A202" s="362">
        <v>4182</v>
      </c>
      <c r="B202" s="293">
        <v>414000</v>
      </c>
      <c r="C202" s="316" t="s">
        <v>1579</v>
      </c>
      <c r="D202" s="350">
        <f>SUM(D203:D206)</f>
        <v>1026</v>
      </c>
      <c r="E202" s="350">
        <f>SUM(E203:E206)</f>
        <v>703</v>
      </c>
    </row>
    <row r="203" spans="1:5" ht="15" customHeight="1">
      <c r="A203" s="303">
        <v>4183</v>
      </c>
      <c r="B203" s="303">
        <v>414100</v>
      </c>
      <c r="C203" s="318" t="s">
        <v>383</v>
      </c>
      <c r="D203" s="351"/>
      <c r="E203" s="351"/>
    </row>
    <row r="204" spans="1:5" ht="15" customHeight="1">
      <c r="A204" s="375">
        <v>4184</v>
      </c>
      <c r="B204" s="303">
        <v>414200</v>
      </c>
      <c r="C204" s="318" t="s">
        <v>10</v>
      </c>
      <c r="D204" s="351"/>
      <c r="E204" s="351"/>
    </row>
    <row r="205" spans="1:5" ht="15" customHeight="1">
      <c r="A205" s="303">
        <v>4185</v>
      </c>
      <c r="B205" s="303">
        <v>414300</v>
      </c>
      <c r="C205" s="318" t="s">
        <v>11</v>
      </c>
      <c r="D205" s="351">
        <v>981</v>
      </c>
      <c r="E205" s="351">
        <v>683</v>
      </c>
    </row>
    <row r="206" spans="1:5" ht="24">
      <c r="A206" s="375">
        <v>4186</v>
      </c>
      <c r="B206" s="303">
        <v>414400</v>
      </c>
      <c r="C206" s="318" t="s">
        <v>589</v>
      </c>
      <c r="D206" s="351">
        <v>45</v>
      </c>
      <c r="E206" s="351">
        <v>20</v>
      </c>
    </row>
    <row r="207" spans="1:5" s="391" customFormat="1" ht="15" customHeight="1">
      <c r="A207" s="361">
        <v>4187</v>
      </c>
      <c r="B207" s="293">
        <v>415000</v>
      </c>
      <c r="C207" s="316" t="s">
        <v>1580</v>
      </c>
      <c r="D207" s="350">
        <f>D208</f>
        <v>2146</v>
      </c>
      <c r="E207" s="350">
        <f>E208</f>
        <v>2400</v>
      </c>
    </row>
    <row r="208" spans="1:5" ht="15" customHeight="1">
      <c r="A208" s="375">
        <v>4188</v>
      </c>
      <c r="B208" s="303">
        <v>415100</v>
      </c>
      <c r="C208" s="318" t="s">
        <v>590</v>
      </c>
      <c r="D208" s="351">
        <v>2146</v>
      </c>
      <c r="E208" s="351">
        <v>2400</v>
      </c>
    </row>
    <row r="209" spans="1:5" s="391" customFormat="1" ht="24">
      <c r="A209" s="361">
        <v>4189</v>
      </c>
      <c r="B209" s="293">
        <v>416000</v>
      </c>
      <c r="C209" s="316" t="s">
        <v>1581</v>
      </c>
      <c r="D209" s="350">
        <f>D210</f>
        <v>742</v>
      </c>
      <c r="E209" s="350">
        <f>E210</f>
        <v>784</v>
      </c>
    </row>
    <row r="210" spans="1:5" ht="15" customHeight="1">
      <c r="A210" s="375">
        <v>4190</v>
      </c>
      <c r="B210" s="303">
        <v>416100</v>
      </c>
      <c r="C210" s="318" t="s">
        <v>591</v>
      </c>
      <c r="D210" s="351">
        <v>742</v>
      </c>
      <c r="E210" s="351">
        <v>784</v>
      </c>
    </row>
    <row r="211" spans="1:5" s="391" customFormat="1" ht="15" customHeight="1">
      <c r="A211" s="361">
        <v>4191</v>
      </c>
      <c r="B211" s="293">
        <v>417000</v>
      </c>
      <c r="C211" s="316" t="s">
        <v>1582</v>
      </c>
      <c r="D211" s="350">
        <f>D212</f>
        <v>0</v>
      </c>
      <c r="E211" s="350">
        <f>E212</f>
        <v>0</v>
      </c>
    </row>
    <row r="212" spans="1:5" ht="15" customHeight="1">
      <c r="A212" s="303">
        <v>4192</v>
      </c>
      <c r="B212" s="303">
        <v>417100</v>
      </c>
      <c r="C212" s="318" t="s">
        <v>13</v>
      </c>
      <c r="D212" s="351"/>
      <c r="E212" s="351"/>
    </row>
    <row r="213" spans="1:5" s="391" customFormat="1" ht="15" customHeight="1">
      <c r="A213" s="361">
        <v>4193</v>
      </c>
      <c r="B213" s="293">
        <v>418000</v>
      </c>
      <c r="C213" s="316" t="s">
        <v>1583</v>
      </c>
      <c r="D213" s="350">
        <f>D214</f>
        <v>0</v>
      </c>
      <c r="E213" s="350">
        <f>E214</f>
        <v>0</v>
      </c>
    </row>
    <row r="214" spans="1:5" ht="15" customHeight="1">
      <c r="A214" s="303">
        <v>4194</v>
      </c>
      <c r="B214" s="303">
        <v>418100</v>
      </c>
      <c r="C214" s="318" t="s">
        <v>12</v>
      </c>
      <c r="D214" s="351"/>
      <c r="E214" s="351"/>
    </row>
    <row r="215" spans="1:5" s="412" customFormat="1" ht="24">
      <c r="A215" s="361">
        <v>4195</v>
      </c>
      <c r="B215" s="293">
        <v>420000</v>
      </c>
      <c r="C215" s="316" t="s">
        <v>1584</v>
      </c>
      <c r="D215" s="350">
        <f>D216+D224+D230+D239+D247+D250</f>
        <v>25255</v>
      </c>
      <c r="E215" s="350">
        <f>E216+E224+E230+E239+E247+E250</f>
        <v>23679</v>
      </c>
    </row>
    <row r="216" spans="1:5" s="412" customFormat="1" ht="12.75">
      <c r="A216" s="361">
        <v>4196</v>
      </c>
      <c r="B216" s="293">
        <v>421000</v>
      </c>
      <c r="C216" s="316" t="s">
        <v>1585</v>
      </c>
      <c r="D216" s="350">
        <f>SUM(D217:D223)</f>
        <v>5391</v>
      </c>
      <c r="E216" s="350">
        <f>SUM(E217:E223)</f>
        <v>6146</v>
      </c>
    </row>
    <row r="217" spans="1:5" ht="12.75">
      <c r="A217" s="365">
        <v>4197</v>
      </c>
      <c r="B217" s="303">
        <v>421100</v>
      </c>
      <c r="C217" s="318" t="s">
        <v>14</v>
      </c>
      <c r="D217" s="351">
        <v>503</v>
      </c>
      <c r="E217" s="351">
        <v>525</v>
      </c>
    </row>
    <row r="218" spans="1:5" ht="12.75">
      <c r="A218" s="303">
        <v>4198</v>
      </c>
      <c r="B218" s="303">
        <v>421200</v>
      </c>
      <c r="C218" s="318" t="s">
        <v>15</v>
      </c>
      <c r="D218" s="351">
        <v>2149</v>
      </c>
      <c r="E218" s="351">
        <v>2094</v>
      </c>
    </row>
    <row r="219" spans="1:5" ht="12.75">
      <c r="A219" s="365">
        <v>4199</v>
      </c>
      <c r="B219" s="303">
        <v>421300</v>
      </c>
      <c r="C219" s="318" t="s">
        <v>16</v>
      </c>
      <c r="D219" s="351">
        <v>1577</v>
      </c>
      <c r="E219" s="351">
        <v>2408</v>
      </c>
    </row>
    <row r="220" spans="1:5" ht="12.75">
      <c r="A220" s="303">
        <v>4200</v>
      </c>
      <c r="B220" s="303">
        <v>421400</v>
      </c>
      <c r="C220" s="318" t="s">
        <v>64</v>
      </c>
      <c r="D220" s="351">
        <v>759</v>
      </c>
      <c r="E220" s="351">
        <v>797</v>
      </c>
    </row>
    <row r="221" spans="1:5" ht="12.75">
      <c r="A221" s="365">
        <v>4201</v>
      </c>
      <c r="B221" s="303">
        <v>421500</v>
      </c>
      <c r="C221" s="318" t="s">
        <v>65</v>
      </c>
      <c r="D221" s="351">
        <v>172</v>
      </c>
      <c r="E221" s="351">
        <v>135</v>
      </c>
    </row>
    <row r="222" spans="1:5" ht="12.75">
      <c r="A222" s="303">
        <v>4202</v>
      </c>
      <c r="B222" s="303">
        <v>421600</v>
      </c>
      <c r="C222" s="318" t="s">
        <v>66</v>
      </c>
      <c r="D222" s="351"/>
      <c r="E222" s="351"/>
    </row>
    <row r="223" spans="1:5" s="413" customFormat="1" ht="12.75">
      <c r="A223" s="365">
        <v>4203</v>
      </c>
      <c r="B223" s="303">
        <v>421900</v>
      </c>
      <c r="C223" s="318" t="s">
        <v>580</v>
      </c>
      <c r="D223" s="351">
        <v>231</v>
      </c>
      <c r="E223" s="351">
        <v>187</v>
      </c>
    </row>
    <row r="224" spans="1:5" s="412" customFormat="1" ht="12.75">
      <c r="A224" s="361">
        <v>4204</v>
      </c>
      <c r="B224" s="293">
        <v>422000</v>
      </c>
      <c r="C224" s="316" t="s">
        <v>1586</v>
      </c>
      <c r="D224" s="350">
        <f>SUM(D225:D229)</f>
        <v>512</v>
      </c>
      <c r="E224" s="350">
        <f>SUM(E225:E229)</f>
        <v>797</v>
      </c>
    </row>
    <row r="225" spans="1:5" ht="12.75">
      <c r="A225" s="365">
        <v>4205</v>
      </c>
      <c r="B225" s="303">
        <v>422100</v>
      </c>
      <c r="C225" s="318" t="s">
        <v>8</v>
      </c>
      <c r="D225" s="351">
        <v>512</v>
      </c>
      <c r="E225" s="351">
        <v>797</v>
      </c>
    </row>
    <row r="226" spans="1:5" ht="12.75">
      <c r="A226" s="303">
        <v>4206</v>
      </c>
      <c r="B226" s="303">
        <v>422200</v>
      </c>
      <c r="C226" s="318" t="s">
        <v>319</v>
      </c>
      <c r="D226" s="351"/>
      <c r="E226" s="351"/>
    </row>
    <row r="227" spans="1:5" ht="12.75">
      <c r="A227" s="365">
        <v>4207</v>
      </c>
      <c r="B227" s="373">
        <v>422300</v>
      </c>
      <c r="C227" s="374" t="s">
        <v>320</v>
      </c>
      <c r="D227" s="351"/>
      <c r="E227" s="351"/>
    </row>
    <row r="228" spans="1:5" ht="12.75">
      <c r="A228" s="303">
        <v>4208</v>
      </c>
      <c r="B228" s="372">
        <v>422400</v>
      </c>
      <c r="C228" s="367" t="s">
        <v>592</v>
      </c>
      <c r="D228" s="359"/>
      <c r="E228" s="351"/>
    </row>
    <row r="229" spans="1:5" ht="12.75">
      <c r="A229" s="365">
        <v>4209</v>
      </c>
      <c r="B229" s="409">
        <v>422900</v>
      </c>
      <c r="C229" s="377" t="s">
        <v>321</v>
      </c>
      <c r="D229" s="351"/>
      <c r="E229" s="351"/>
    </row>
    <row r="230" spans="1:5" s="412" customFormat="1" ht="12.75">
      <c r="A230" s="361">
        <v>4210</v>
      </c>
      <c r="B230" s="293">
        <v>423000</v>
      </c>
      <c r="C230" s="316" t="s">
        <v>1587</v>
      </c>
      <c r="D230" s="350">
        <f>SUM(D231:D238)</f>
        <v>3909</v>
      </c>
      <c r="E230" s="350">
        <f>SUM(E231:E238)</f>
        <v>2657</v>
      </c>
    </row>
    <row r="231" spans="1:5" ht="12.75">
      <c r="A231" s="365">
        <v>4211</v>
      </c>
      <c r="B231" s="303">
        <v>423100</v>
      </c>
      <c r="C231" s="318" t="s">
        <v>322</v>
      </c>
      <c r="D231" s="351">
        <v>330</v>
      </c>
      <c r="E231" s="351">
        <v>271</v>
      </c>
    </row>
    <row r="232" spans="1:5" ht="12.75">
      <c r="A232" s="303">
        <v>4212</v>
      </c>
      <c r="B232" s="303">
        <v>423200</v>
      </c>
      <c r="C232" s="318" t="s">
        <v>323</v>
      </c>
      <c r="D232" s="351">
        <v>589</v>
      </c>
      <c r="E232" s="351">
        <v>484</v>
      </c>
    </row>
    <row r="233" spans="1:5" ht="12.75">
      <c r="A233" s="365">
        <v>4213</v>
      </c>
      <c r="B233" s="303">
        <v>423300</v>
      </c>
      <c r="C233" s="318" t="s">
        <v>324</v>
      </c>
      <c r="D233" s="351">
        <v>680</v>
      </c>
      <c r="E233" s="351">
        <v>562</v>
      </c>
    </row>
    <row r="234" spans="1:5" ht="12.75">
      <c r="A234" s="303">
        <v>4214</v>
      </c>
      <c r="B234" s="303">
        <v>423400</v>
      </c>
      <c r="C234" s="318" t="s">
        <v>621</v>
      </c>
      <c r="D234" s="351">
        <v>1244</v>
      </c>
      <c r="E234" s="351">
        <v>882</v>
      </c>
    </row>
    <row r="235" spans="1:5" ht="12.75">
      <c r="A235" s="365">
        <v>4215</v>
      </c>
      <c r="B235" s="303">
        <v>423500</v>
      </c>
      <c r="C235" s="318" t="s">
        <v>347</v>
      </c>
      <c r="D235" s="351">
        <v>518</v>
      </c>
      <c r="E235" s="351">
        <v>249</v>
      </c>
    </row>
    <row r="236" spans="1:5" ht="12.75">
      <c r="A236" s="303">
        <v>4216</v>
      </c>
      <c r="B236" s="303">
        <v>423600</v>
      </c>
      <c r="C236" s="318" t="s">
        <v>637</v>
      </c>
      <c r="D236" s="351"/>
      <c r="E236" s="351"/>
    </row>
    <row r="237" spans="1:5" ht="12.75">
      <c r="A237" s="365">
        <v>4217</v>
      </c>
      <c r="B237" s="303">
        <v>423700</v>
      </c>
      <c r="C237" s="318" t="s">
        <v>638</v>
      </c>
      <c r="D237" s="351">
        <v>163</v>
      </c>
      <c r="E237" s="351">
        <v>170</v>
      </c>
    </row>
    <row r="238" spans="1:5" ht="12.75">
      <c r="A238" s="303">
        <v>4218</v>
      </c>
      <c r="B238" s="303">
        <v>423900</v>
      </c>
      <c r="C238" s="318" t="s">
        <v>639</v>
      </c>
      <c r="D238" s="351">
        <v>385</v>
      </c>
      <c r="E238" s="351">
        <v>39</v>
      </c>
    </row>
    <row r="239" spans="1:5" s="412" customFormat="1" ht="12.75">
      <c r="A239" s="361">
        <v>4219</v>
      </c>
      <c r="B239" s="293">
        <v>424000</v>
      </c>
      <c r="C239" s="316" t="s">
        <v>1588</v>
      </c>
      <c r="D239" s="350">
        <f>SUM(D240:D246)</f>
        <v>258</v>
      </c>
      <c r="E239" s="350">
        <f>SUM(E240:E246)</f>
        <v>266</v>
      </c>
    </row>
    <row r="240" spans="1:5" ht="12.75">
      <c r="A240" s="303">
        <v>4220</v>
      </c>
      <c r="B240" s="303">
        <v>424100</v>
      </c>
      <c r="C240" s="318" t="s">
        <v>640</v>
      </c>
      <c r="D240" s="351"/>
      <c r="E240" s="351"/>
    </row>
    <row r="241" spans="1:5" ht="12.75">
      <c r="A241" s="365">
        <v>4221</v>
      </c>
      <c r="B241" s="303">
        <v>424200</v>
      </c>
      <c r="C241" s="318" t="s">
        <v>641</v>
      </c>
      <c r="D241" s="351"/>
      <c r="E241" s="351"/>
    </row>
    <row r="242" spans="1:5" ht="12.75">
      <c r="A242" s="303">
        <v>4222</v>
      </c>
      <c r="B242" s="303">
        <v>424300</v>
      </c>
      <c r="C242" s="318" t="s">
        <v>642</v>
      </c>
      <c r="D242" s="351">
        <v>175</v>
      </c>
      <c r="E242" s="351">
        <v>193</v>
      </c>
    </row>
    <row r="243" spans="1:5" ht="12.75">
      <c r="A243" s="365">
        <v>4223</v>
      </c>
      <c r="B243" s="303">
        <v>424400</v>
      </c>
      <c r="C243" s="318" t="s">
        <v>496</v>
      </c>
      <c r="D243" s="351"/>
      <c r="E243" s="351"/>
    </row>
    <row r="244" spans="1:5" ht="24">
      <c r="A244" s="303">
        <v>4224</v>
      </c>
      <c r="B244" s="303">
        <v>424500</v>
      </c>
      <c r="C244" s="318" t="s">
        <v>497</v>
      </c>
      <c r="D244" s="351"/>
      <c r="E244" s="351"/>
    </row>
    <row r="245" spans="1:5" ht="12.75">
      <c r="A245" s="365">
        <v>4225</v>
      </c>
      <c r="B245" s="303">
        <v>424600</v>
      </c>
      <c r="C245" s="318" t="s">
        <v>366</v>
      </c>
      <c r="D245" s="351"/>
      <c r="E245" s="351"/>
    </row>
    <row r="246" spans="1:5" ht="12.75">
      <c r="A246" s="303">
        <v>4226</v>
      </c>
      <c r="B246" s="303">
        <v>424900</v>
      </c>
      <c r="C246" s="318" t="s">
        <v>367</v>
      </c>
      <c r="D246" s="351">
        <v>83</v>
      </c>
      <c r="E246" s="351">
        <v>73</v>
      </c>
    </row>
    <row r="247" spans="1:5" s="412" customFormat="1" ht="24">
      <c r="A247" s="361">
        <v>4227</v>
      </c>
      <c r="B247" s="293">
        <v>425000</v>
      </c>
      <c r="C247" s="316" t="s">
        <v>1589</v>
      </c>
      <c r="D247" s="350">
        <f>D248+D249</f>
        <v>1020</v>
      </c>
      <c r="E247" s="350">
        <f>E248+E249</f>
        <v>621</v>
      </c>
    </row>
    <row r="248" spans="1:5" ht="12.75">
      <c r="A248" s="303">
        <v>4228</v>
      </c>
      <c r="B248" s="303">
        <v>425100</v>
      </c>
      <c r="C248" s="318" t="s">
        <v>1590</v>
      </c>
      <c r="D248" s="351">
        <v>428</v>
      </c>
      <c r="E248" s="351">
        <v>93</v>
      </c>
    </row>
    <row r="249" spans="1:5" ht="12.75">
      <c r="A249" s="365">
        <v>4229</v>
      </c>
      <c r="B249" s="303">
        <v>425200</v>
      </c>
      <c r="C249" s="318" t="s">
        <v>97</v>
      </c>
      <c r="D249" s="351">
        <v>592</v>
      </c>
      <c r="E249" s="351">
        <v>528</v>
      </c>
    </row>
    <row r="250" spans="1:5" s="412" customFormat="1" ht="12.75">
      <c r="A250" s="361">
        <v>4230</v>
      </c>
      <c r="B250" s="293">
        <v>426000</v>
      </c>
      <c r="C250" s="316" t="s">
        <v>1591</v>
      </c>
      <c r="D250" s="350">
        <f>SUM(D251:D259)</f>
        <v>14165</v>
      </c>
      <c r="E250" s="350">
        <f>SUM(E251:E259)</f>
        <v>13192</v>
      </c>
    </row>
    <row r="251" spans="1:5" ht="12.75">
      <c r="A251" s="365">
        <v>4231</v>
      </c>
      <c r="B251" s="303">
        <v>426100</v>
      </c>
      <c r="C251" s="318" t="s">
        <v>98</v>
      </c>
      <c r="D251" s="351">
        <v>1159</v>
      </c>
      <c r="E251" s="351">
        <v>720</v>
      </c>
    </row>
    <row r="252" spans="1:5" ht="12.75">
      <c r="A252" s="303">
        <v>4232</v>
      </c>
      <c r="B252" s="303">
        <v>426200</v>
      </c>
      <c r="C252" s="318" t="s">
        <v>1363</v>
      </c>
      <c r="D252" s="351"/>
      <c r="E252" s="351"/>
    </row>
    <row r="253" spans="1:5" ht="12.75">
      <c r="A253" s="365">
        <v>4233</v>
      </c>
      <c r="B253" s="303">
        <v>426300</v>
      </c>
      <c r="C253" s="318" t="s">
        <v>99</v>
      </c>
      <c r="D253" s="351">
        <v>157</v>
      </c>
      <c r="E253" s="351">
        <v>136</v>
      </c>
    </row>
    <row r="254" spans="1:5" ht="12.75">
      <c r="A254" s="303">
        <v>4234</v>
      </c>
      <c r="B254" s="303">
        <v>426400</v>
      </c>
      <c r="C254" s="318" t="s">
        <v>100</v>
      </c>
      <c r="D254" s="351">
        <v>276</v>
      </c>
      <c r="E254" s="351">
        <v>308</v>
      </c>
    </row>
    <row r="255" spans="1:5" ht="12.75">
      <c r="A255" s="365">
        <v>4235</v>
      </c>
      <c r="B255" s="303">
        <v>426500</v>
      </c>
      <c r="C255" s="318" t="s">
        <v>519</v>
      </c>
      <c r="D255" s="351"/>
      <c r="E255" s="351"/>
    </row>
    <row r="256" spans="1:5" ht="12.75">
      <c r="A256" s="303">
        <v>4236</v>
      </c>
      <c r="B256" s="303">
        <v>426600</v>
      </c>
      <c r="C256" s="318" t="s">
        <v>520</v>
      </c>
      <c r="D256" s="351"/>
      <c r="E256" s="351"/>
    </row>
    <row r="257" spans="1:5" ht="12.75">
      <c r="A257" s="365">
        <v>4237</v>
      </c>
      <c r="B257" s="303">
        <v>426700</v>
      </c>
      <c r="C257" s="318" t="s">
        <v>521</v>
      </c>
      <c r="D257" s="351">
        <v>163</v>
      </c>
      <c r="E257" s="351">
        <v>89</v>
      </c>
    </row>
    <row r="258" spans="1:5" ht="12.75">
      <c r="A258" s="303">
        <v>4238</v>
      </c>
      <c r="B258" s="303">
        <v>426800</v>
      </c>
      <c r="C258" s="318" t="s">
        <v>376</v>
      </c>
      <c r="D258" s="351">
        <v>11600</v>
      </c>
      <c r="E258" s="351">
        <v>11024</v>
      </c>
    </row>
    <row r="259" spans="1:5" ht="12.75">
      <c r="A259" s="365">
        <v>4239</v>
      </c>
      <c r="B259" s="303">
        <v>426900</v>
      </c>
      <c r="C259" s="318" t="s">
        <v>522</v>
      </c>
      <c r="D259" s="351">
        <v>810</v>
      </c>
      <c r="E259" s="351">
        <v>915</v>
      </c>
    </row>
    <row r="260" spans="1:5" s="412" customFormat="1" ht="24">
      <c r="A260" s="361">
        <v>4240</v>
      </c>
      <c r="B260" s="293">
        <v>430000</v>
      </c>
      <c r="C260" s="316" t="s">
        <v>1592</v>
      </c>
      <c r="D260" s="350">
        <f>D261+D265+D267+D269+D273</f>
        <v>2697</v>
      </c>
      <c r="E260" s="350">
        <f>E261+E265+E267+E269+E273</f>
        <v>0</v>
      </c>
    </row>
    <row r="261" spans="1:5" s="412" customFormat="1" ht="24">
      <c r="A261" s="361">
        <v>4241</v>
      </c>
      <c r="B261" s="293">
        <v>431000</v>
      </c>
      <c r="C261" s="316" t="s">
        <v>1593</v>
      </c>
      <c r="D261" s="350">
        <f>SUM(D262:D264)</f>
        <v>2697</v>
      </c>
      <c r="E261" s="350">
        <f>SUM(E262:E264)</f>
        <v>0</v>
      </c>
    </row>
    <row r="262" spans="1:5" ht="12.75">
      <c r="A262" s="357">
        <v>4242</v>
      </c>
      <c r="B262" s="372">
        <v>431100</v>
      </c>
      <c r="C262" s="367" t="s">
        <v>1366</v>
      </c>
      <c r="D262" s="359">
        <v>1953</v>
      </c>
      <c r="E262" s="351"/>
    </row>
    <row r="263" spans="1:5" ht="12.75">
      <c r="A263" s="375">
        <v>4243</v>
      </c>
      <c r="B263" s="372">
        <v>431200</v>
      </c>
      <c r="C263" s="367" t="s">
        <v>622</v>
      </c>
      <c r="D263" s="359">
        <v>744</v>
      </c>
      <c r="E263" s="351"/>
    </row>
    <row r="264" spans="1:5" ht="12.75">
      <c r="A264" s="357">
        <v>4244</v>
      </c>
      <c r="B264" s="378">
        <v>431300</v>
      </c>
      <c r="C264" s="369" t="s">
        <v>623</v>
      </c>
      <c r="D264" s="359"/>
      <c r="E264" s="351"/>
    </row>
    <row r="265" spans="1:5" s="391" customFormat="1" ht="12.75">
      <c r="A265" s="362">
        <v>4245</v>
      </c>
      <c r="B265" s="370">
        <v>432000</v>
      </c>
      <c r="C265" s="371" t="s">
        <v>1594</v>
      </c>
      <c r="D265" s="356">
        <f>D266</f>
        <v>0</v>
      </c>
      <c r="E265" s="356">
        <f>E266</f>
        <v>0</v>
      </c>
    </row>
    <row r="266" spans="1:5" ht="12.75">
      <c r="A266" s="357">
        <v>4246</v>
      </c>
      <c r="B266" s="372">
        <v>432100</v>
      </c>
      <c r="C266" s="367" t="s">
        <v>1595</v>
      </c>
      <c r="D266" s="359"/>
      <c r="E266" s="351"/>
    </row>
    <row r="267" spans="1:5" s="412" customFormat="1" ht="12.75">
      <c r="A267" s="362">
        <v>4247</v>
      </c>
      <c r="B267" s="370">
        <v>433000</v>
      </c>
      <c r="C267" s="371" t="s">
        <v>1596</v>
      </c>
      <c r="D267" s="356">
        <f>D268</f>
        <v>0</v>
      </c>
      <c r="E267" s="350">
        <f>E268</f>
        <v>0</v>
      </c>
    </row>
    <row r="268" spans="1:5" ht="12.75">
      <c r="A268" s="357">
        <v>4248</v>
      </c>
      <c r="B268" s="372">
        <v>433100</v>
      </c>
      <c r="C268" s="367" t="s">
        <v>624</v>
      </c>
      <c r="D268" s="359"/>
      <c r="E268" s="351"/>
    </row>
    <row r="269" spans="1:5" s="412" customFormat="1" ht="12.75">
      <c r="A269" s="362">
        <v>4249</v>
      </c>
      <c r="B269" s="414">
        <v>434000</v>
      </c>
      <c r="C269" s="381" t="s">
        <v>1597</v>
      </c>
      <c r="D269" s="356">
        <f>SUM(D270:D272)</f>
        <v>0</v>
      </c>
      <c r="E269" s="350">
        <f>SUM(E270:E272)</f>
        <v>0</v>
      </c>
    </row>
    <row r="270" spans="1:5" ht="15" customHeight="1">
      <c r="A270" s="357">
        <v>4250</v>
      </c>
      <c r="B270" s="372">
        <v>434100</v>
      </c>
      <c r="C270" s="367" t="s">
        <v>625</v>
      </c>
      <c r="D270" s="359"/>
      <c r="E270" s="351"/>
    </row>
    <row r="271" spans="1:5" ht="15" customHeight="1">
      <c r="A271" s="375">
        <v>4251</v>
      </c>
      <c r="B271" s="372">
        <v>434200</v>
      </c>
      <c r="C271" s="367" t="s">
        <v>626</v>
      </c>
      <c r="D271" s="359"/>
      <c r="E271" s="351"/>
    </row>
    <row r="272" spans="1:5" ht="15" customHeight="1">
      <c r="A272" s="357">
        <v>4252</v>
      </c>
      <c r="B272" s="372">
        <v>434300</v>
      </c>
      <c r="C272" s="367" t="s">
        <v>627</v>
      </c>
      <c r="D272" s="359"/>
      <c r="E272" s="351"/>
    </row>
    <row r="273" spans="1:5" s="391" customFormat="1" ht="15" customHeight="1">
      <c r="A273" s="362">
        <v>4253</v>
      </c>
      <c r="B273" s="414">
        <v>435000</v>
      </c>
      <c r="C273" s="381" t="s">
        <v>1598</v>
      </c>
      <c r="D273" s="356">
        <f>D274</f>
        <v>0</v>
      </c>
      <c r="E273" s="356">
        <f>E274</f>
        <v>0</v>
      </c>
    </row>
    <row r="274" spans="1:5" ht="15" customHeight="1">
      <c r="A274" s="357">
        <v>4254</v>
      </c>
      <c r="B274" s="372">
        <v>435100</v>
      </c>
      <c r="C274" s="367" t="s">
        <v>628</v>
      </c>
      <c r="D274" s="359"/>
      <c r="E274" s="351"/>
    </row>
    <row r="275" spans="1:5" s="412" customFormat="1" ht="24">
      <c r="A275" s="362">
        <v>4255</v>
      </c>
      <c r="B275" s="370">
        <v>440000</v>
      </c>
      <c r="C275" s="371" t="s">
        <v>1599</v>
      </c>
      <c r="D275" s="356">
        <f>D276+D286+D293+D295</f>
        <v>0</v>
      </c>
      <c r="E275" s="350">
        <f>E276+E286+E293+E295</f>
        <v>0</v>
      </c>
    </row>
    <row r="276" spans="1:5" s="412" customFormat="1" ht="15" customHeight="1">
      <c r="A276" s="362">
        <v>4256</v>
      </c>
      <c r="B276" s="370">
        <v>441000</v>
      </c>
      <c r="C276" s="371" t="s">
        <v>1600</v>
      </c>
      <c r="D276" s="356">
        <f>SUM(D277:D285)</f>
        <v>0</v>
      </c>
      <c r="E276" s="356">
        <f>SUM(E277:E285)</f>
        <v>0</v>
      </c>
    </row>
    <row r="277" spans="1:5" ht="15" customHeight="1">
      <c r="A277" s="375">
        <v>4257</v>
      </c>
      <c r="B277" s="409">
        <v>441100</v>
      </c>
      <c r="C277" s="377" t="s">
        <v>336</v>
      </c>
      <c r="D277" s="351"/>
      <c r="E277" s="351"/>
    </row>
    <row r="278" spans="1:5" ht="15" customHeight="1">
      <c r="A278" s="357">
        <v>4258</v>
      </c>
      <c r="B278" s="303">
        <v>441200</v>
      </c>
      <c r="C278" s="318" t="s">
        <v>337</v>
      </c>
      <c r="D278" s="351"/>
      <c r="E278" s="351"/>
    </row>
    <row r="279" spans="1:5" ht="15" customHeight="1">
      <c r="A279" s="375">
        <v>4259</v>
      </c>
      <c r="B279" s="303">
        <v>441300</v>
      </c>
      <c r="C279" s="318" t="s">
        <v>338</v>
      </c>
      <c r="D279" s="351"/>
      <c r="E279" s="351"/>
    </row>
    <row r="280" spans="1:5" ht="15" customHeight="1">
      <c r="A280" s="357">
        <v>4260</v>
      </c>
      <c r="B280" s="303">
        <v>441400</v>
      </c>
      <c r="C280" s="318" t="s">
        <v>339</v>
      </c>
      <c r="D280" s="351"/>
      <c r="E280" s="351"/>
    </row>
    <row r="281" spans="1:5" ht="15" customHeight="1">
      <c r="A281" s="375">
        <v>4261</v>
      </c>
      <c r="B281" s="303">
        <v>441500</v>
      </c>
      <c r="C281" s="318" t="s">
        <v>340</v>
      </c>
      <c r="D281" s="351"/>
      <c r="E281" s="351"/>
    </row>
    <row r="282" spans="1:5" ht="15" customHeight="1">
      <c r="A282" s="357">
        <v>4262</v>
      </c>
      <c r="B282" s="303">
        <v>441600</v>
      </c>
      <c r="C282" s="318" t="s">
        <v>438</v>
      </c>
      <c r="D282" s="351"/>
      <c r="E282" s="351"/>
    </row>
    <row r="283" spans="1:5" ht="15" customHeight="1">
      <c r="A283" s="375">
        <v>4263</v>
      </c>
      <c r="B283" s="303">
        <v>441700</v>
      </c>
      <c r="C283" s="318" t="s">
        <v>187</v>
      </c>
      <c r="D283" s="351"/>
      <c r="E283" s="351"/>
    </row>
    <row r="284" spans="1:5" ht="15" customHeight="1">
      <c r="A284" s="357">
        <v>4264</v>
      </c>
      <c r="B284" s="373">
        <v>441800</v>
      </c>
      <c r="C284" s="374" t="s">
        <v>188</v>
      </c>
      <c r="D284" s="351"/>
      <c r="E284" s="351"/>
    </row>
    <row r="285" spans="1:5" ht="15" customHeight="1">
      <c r="A285" s="375">
        <v>4265</v>
      </c>
      <c r="B285" s="372">
        <v>441900</v>
      </c>
      <c r="C285" s="367" t="s">
        <v>120</v>
      </c>
      <c r="D285" s="359"/>
      <c r="E285" s="351"/>
    </row>
    <row r="286" spans="1:5" s="412" customFormat="1" ht="15" customHeight="1">
      <c r="A286" s="362">
        <v>4266</v>
      </c>
      <c r="B286" s="296">
        <v>442000</v>
      </c>
      <c r="C286" s="363" t="s">
        <v>1601</v>
      </c>
      <c r="D286" s="350">
        <f>SUM(D287:D292)</f>
        <v>0</v>
      </c>
      <c r="E286" s="350">
        <f>SUM(E287:E292)</f>
        <v>0</v>
      </c>
    </row>
    <row r="287" spans="1:5" ht="24">
      <c r="A287" s="375">
        <v>4267</v>
      </c>
      <c r="B287" s="303">
        <v>442100</v>
      </c>
      <c r="C287" s="318" t="s">
        <v>751</v>
      </c>
      <c r="D287" s="351"/>
      <c r="E287" s="351"/>
    </row>
    <row r="288" spans="1:5" ht="14.25" customHeight="1">
      <c r="A288" s="357">
        <v>4268</v>
      </c>
      <c r="B288" s="303">
        <v>442200</v>
      </c>
      <c r="C288" s="318" t="s">
        <v>189</v>
      </c>
      <c r="D288" s="351"/>
      <c r="E288" s="351"/>
    </row>
    <row r="289" spans="1:5" ht="14.25" customHeight="1">
      <c r="A289" s="375">
        <v>4269</v>
      </c>
      <c r="B289" s="303">
        <v>442300</v>
      </c>
      <c r="C289" s="318" t="s">
        <v>190</v>
      </c>
      <c r="D289" s="351"/>
      <c r="E289" s="351"/>
    </row>
    <row r="290" spans="1:5" ht="14.25" customHeight="1">
      <c r="A290" s="357">
        <v>4270</v>
      </c>
      <c r="B290" s="303">
        <v>442400</v>
      </c>
      <c r="C290" s="318" t="s">
        <v>191</v>
      </c>
      <c r="D290" s="351"/>
      <c r="E290" s="351"/>
    </row>
    <row r="291" spans="1:5" ht="14.25" customHeight="1">
      <c r="A291" s="375">
        <v>4271</v>
      </c>
      <c r="B291" s="303">
        <v>442500</v>
      </c>
      <c r="C291" s="318" t="s">
        <v>440</v>
      </c>
      <c r="D291" s="351"/>
      <c r="E291" s="351"/>
    </row>
    <row r="292" spans="1:5" ht="14.25" customHeight="1">
      <c r="A292" s="357">
        <v>4272</v>
      </c>
      <c r="B292" s="373">
        <v>442600</v>
      </c>
      <c r="C292" s="374" t="s">
        <v>441</v>
      </c>
      <c r="D292" s="351"/>
      <c r="E292" s="351"/>
    </row>
    <row r="293" spans="1:5" s="412" customFormat="1" ht="14.25" customHeight="1">
      <c r="A293" s="362">
        <v>4273</v>
      </c>
      <c r="B293" s="370">
        <v>443000</v>
      </c>
      <c r="C293" s="371" t="s">
        <v>1602</v>
      </c>
      <c r="D293" s="356">
        <f>D294</f>
        <v>0</v>
      </c>
      <c r="E293" s="350">
        <f>E294</f>
        <v>0</v>
      </c>
    </row>
    <row r="294" spans="1:5" ht="14.25" customHeight="1">
      <c r="A294" s="357">
        <v>4274</v>
      </c>
      <c r="B294" s="372">
        <v>443100</v>
      </c>
      <c r="C294" s="367" t="s">
        <v>630</v>
      </c>
      <c r="D294" s="359"/>
      <c r="E294" s="351"/>
    </row>
    <row r="295" spans="1:5" s="412" customFormat="1" ht="14.25" customHeight="1">
      <c r="A295" s="362">
        <v>4275</v>
      </c>
      <c r="B295" s="370">
        <v>444000</v>
      </c>
      <c r="C295" s="371" t="s">
        <v>1603</v>
      </c>
      <c r="D295" s="356">
        <f>SUM(D296:D298)</f>
        <v>0</v>
      </c>
      <c r="E295" s="350">
        <f>SUM(E296:E298)</f>
        <v>0</v>
      </c>
    </row>
    <row r="296" spans="1:5" ht="14.25" customHeight="1">
      <c r="A296" s="357">
        <v>4276</v>
      </c>
      <c r="B296" s="409">
        <v>444100</v>
      </c>
      <c r="C296" s="377" t="s">
        <v>648</v>
      </c>
      <c r="D296" s="351"/>
      <c r="E296" s="351"/>
    </row>
    <row r="297" spans="1:5" ht="14.25" customHeight="1">
      <c r="A297" s="375">
        <v>4277</v>
      </c>
      <c r="B297" s="303">
        <v>444200</v>
      </c>
      <c r="C297" s="318" t="s">
        <v>649</v>
      </c>
      <c r="D297" s="351"/>
      <c r="E297" s="351"/>
    </row>
    <row r="298" spans="1:5" ht="14.25" customHeight="1">
      <c r="A298" s="357">
        <v>4278</v>
      </c>
      <c r="B298" s="373">
        <v>444300</v>
      </c>
      <c r="C298" s="374" t="s">
        <v>752</v>
      </c>
      <c r="D298" s="351"/>
      <c r="E298" s="351"/>
    </row>
    <row r="299" spans="1:5" s="412" customFormat="1" ht="14.25" customHeight="1">
      <c r="A299" s="362">
        <v>4279</v>
      </c>
      <c r="B299" s="370">
        <v>450000</v>
      </c>
      <c r="C299" s="371" t="s">
        <v>1604</v>
      </c>
      <c r="D299" s="356">
        <f>D300+D303+D306+D309</f>
        <v>0</v>
      </c>
      <c r="E299" s="350">
        <f>E300+E303+E306+E309</f>
        <v>0</v>
      </c>
    </row>
    <row r="300" spans="1:5" s="412" customFormat="1" ht="24">
      <c r="A300" s="362">
        <v>4280</v>
      </c>
      <c r="B300" s="296">
        <v>451000</v>
      </c>
      <c r="C300" s="363" t="s">
        <v>1605</v>
      </c>
      <c r="D300" s="350">
        <f>D301+D302</f>
        <v>0</v>
      </c>
      <c r="E300" s="350">
        <f>E301+E302</f>
        <v>0</v>
      </c>
    </row>
    <row r="301" spans="1:5" ht="24">
      <c r="A301" s="375">
        <v>4281</v>
      </c>
      <c r="B301" s="303">
        <v>451100</v>
      </c>
      <c r="C301" s="318" t="s">
        <v>353</v>
      </c>
      <c r="D301" s="351"/>
      <c r="E301" s="351"/>
    </row>
    <row r="302" spans="1:5" ht="24">
      <c r="A302" s="357">
        <v>4282</v>
      </c>
      <c r="B302" s="303">
        <v>451200</v>
      </c>
      <c r="C302" s="318" t="s">
        <v>354</v>
      </c>
      <c r="D302" s="351"/>
      <c r="E302" s="351"/>
    </row>
    <row r="303" spans="1:5" s="412" customFormat="1" ht="24">
      <c r="A303" s="362">
        <v>4283</v>
      </c>
      <c r="B303" s="293">
        <v>452000</v>
      </c>
      <c r="C303" s="316" t="s">
        <v>1606</v>
      </c>
      <c r="D303" s="350">
        <f>D304+D305</f>
        <v>0</v>
      </c>
      <c r="E303" s="350">
        <f>E304+E305</f>
        <v>0</v>
      </c>
    </row>
    <row r="304" spans="1:5" ht="14.25" customHeight="1">
      <c r="A304" s="357">
        <v>4284</v>
      </c>
      <c r="B304" s="303">
        <v>452100</v>
      </c>
      <c r="C304" s="318" t="s">
        <v>355</v>
      </c>
      <c r="D304" s="351"/>
      <c r="E304" s="351"/>
    </row>
    <row r="305" spans="1:5" ht="14.25" customHeight="1">
      <c r="A305" s="375">
        <v>4285</v>
      </c>
      <c r="B305" s="303">
        <v>452200</v>
      </c>
      <c r="C305" s="318" t="s">
        <v>356</v>
      </c>
      <c r="D305" s="351"/>
      <c r="E305" s="351"/>
    </row>
    <row r="306" spans="1:5" s="412" customFormat="1" ht="24">
      <c r="A306" s="362">
        <v>4286</v>
      </c>
      <c r="B306" s="293">
        <v>453000</v>
      </c>
      <c r="C306" s="316" t="s">
        <v>1607</v>
      </c>
      <c r="D306" s="350">
        <f>D307+D308</f>
        <v>0</v>
      </c>
      <c r="E306" s="350">
        <f>E307+E308</f>
        <v>0</v>
      </c>
    </row>
    <row r="307" spans="1:5" ht="14.25" customHeight="1">
      <c r="A307" s="375">
        <v>4287</v>
      </c>
      <c r="B307" s="303">
        <v>453100</v>
      </c>
      <c r="C307" s="318" t="s">
        <v>357</v>
      </c>
      <c r="D307" s="351"/>
      <c r="E307" s="351"/>
    </row>
    <row r="308" spans="1:5" ht="14.25" customHeight="1">
      <c r="A308" s="357">
        <v>4288</v>
      </c>
      <c r="B308" s="303">
        <v>453200</v>
      </c>
      <c r="C308" s="318" t="s">
        <v>358</v>
      </c>
      <c r="D308" s="351"/>
      <c r="E308" s="351"/>
    </row>
    <row r="309" spans="1:5" s="412" customFormat="1" ht="14.25" customHeight="1">
      <c r="A309" s="362">
        <v>4289</v>
      </c>
      <c r="B309" s="293">
        <v>454000</v>
      </c>
      <c r="C309" s="316" t="s">
        <v>1608</v>
      </c>
      <c r="D309" s="350">
        <f>D310+D311</f>
        <v>0</v>
      </c>
      <c r="E309" s="350">
        <f>E310+E311</f>
        <v>0</v>
      </c>
    </row>
    <row r="310" spans="1:5" ht="15" customHeight="1">
      <c r="A310" s="357">
        <v>4290</v>
      </c>
      <c r="B310" s="303">
        <v>454100</v>
      </c>
      <c r="C310" s="318" t="s">
        <v>359</v>
      </c>
      <c r="D310" s="351"/>
      <c r="E310" s="351"/>
    </row>
    <row r="311" spans="1:5" ht="15" customHeight="1">
      <c r="A311" s="375">
        <v>4291</v>
      </c>
      <c r="B311" s="303">
        <v>454200</v>
      </c>
      <c r="C311" s="318" t="s">
        <v>360</v>
      </c>
      <c r="D311" s="351"/>
      <c r="E311" s="351"/>
    </row>
    <row r="312" spans="1:5" s="412" customFormat="1" ht="24">
      <c r="A312" s="362">
        <v>4292</v>
      </c>
      <c r="B312" s="293">
        <v>460000</v>
      </c>
      <c r="C312" s="316" t="s">
        <v>1609</v>
      </c>
      <c r="D312" s="350">
        <f>D313+D316+D319+D322+D325</f>
        <v>0</v>
      </c>
      <c r="E312" s="350">
        <f>E313+E316+E319+E322+E325</f>
        <v>0</v>
      </c>
    </row>
    <row r="313" spans="1:5" s="412" customFormat="1" ht="15" customHeight="1">
      <c r="A313" s="362">
        <v>4293</v>
      </c>
      <c r="B313" s="293">
        <v>461000</v>
      </c>
      <c r="C313" s="316" t="s">
        <v>1610</v>
      </c>
      <c r="D313" s="350">
        <f>D314+D315</f>
        <v>0</v>
      </c>
      <c r="E313" s="350">
        <f>E314+E315</f>
        <v>0</v>
      </c>
    </row>
    <row r="314" spans="1:5" ht="15" customHeight="1">
      <c r="A314" s="357">
        <v>4294</v>
      </c>
      <c r="B314" s="303">
        <v>461100</v>
      </c>
      <c r="C314" s="318" t="s">
        <v>361</v>
      </c>
      <c r="D314" s="351"/>
      <c r="E314" s="351">
        <v>0</v>
      </c>
    </row>
    <row r="315" spans="1:5" ht="15" customHeight="1">
      <c r="A315" s="375">
        <v>4295</v>
      </c>
      <c r="B315" s="303">
        <v>461200</v>
      </c>
      <c r="C315" s="318" t="s">
        <v>362</v>
      </c>
      <c r="D315" s="351"/>
      <c r="E315" s="351">
        <v>0</v>
      </c>
    </row>
    <row r="316" spans="1:5" s="412" customFormat="1" ht="24">
      <c r="A316" s="362">
        <v>4296</v>
      </c>
      <c r="B316" s="293">
        <v>462000</v>
      </c>
      <c r="C316" s="316" t="s">
        <v>1611</v>
      </c>
      <c r="D316" s="350">
        <f>D317+D318</f>
        <v>0</v>
      </c>
      <c r="E316" s="350">
        <f>E317+E318</f>
        <v>0</v>
      </c>
    </row>
    <row r="317" spans="1:5" ht="15" customHeight="1">
      <c r="A317" s="375">
        <v>4297</v>
      </c>
      <c r="B317" s="303">
        <v>462100</v>
      </c>
      <c r="C317" s="318" t="s">
        <v>631</v>
      </c>
      <c r="D317" s="351"/>
      <c r="E317" s="351"/>
    </row>
    <row r="318" spans="1:5" ht="15" customHeight="1">
      <c r="A318" s="357">
        <v>4298</v>
      </c>
      <c r="B318" s="303">
        <v>462200</v>
      </c>
      <c r="C318" s="318" t="s">
        <v>473</v>
      </c>
      <c r="D318" s="351"/>
      <c r="E318" s="351"/>
    </row>
    <row r="319" spans="1:5" s="412" customFormat="1" ht="24">
      <c r="A319" s="362">
        <v>4299</v>
      </c>
      <c r="B319" s="293">
        <v>463000</v>
      </c>
      <c r="C319" s="316" t="s">
        <v>1612</v>
      </c>
      <c r="D319" s="350">
        <f>D320+D321</f>
        <v>0</v>
      </c>
      <c r="E319" s="350">
        <f>E320+E321</f>
        <v>0</v>
      </c>
    </row>
    <row r="320" spans="1:5" ht="15" customHeight="1">
      <c r="A320" s="357">
        <v>4300</v>
      </c>
      <c r="B320" s="303">
        <v>463100</v>
      </c>
      <c r="C320" s="318" t="s">
        <v>325</v>
      </c>
      <c r="D320" s="351"/>
      <c r="E320" s="351"/>
    </row>
    <row r="321" spans="1:5" ht="15" customHeight="1">
      <c r="A321" s="375">
        <v>4301</v>
      </c>
      <c r="B321" s="303">
        <v>463200</v>
      </c>
      <c r="C321" s="318" t="s">
        <v>439</v>
      </c>
      <c r="D321" s="351"/>
      <c r="E321" s="351"/>
    </row>
    <row r="322" spans="1:5" s="412" customFormat="1" ht="24">
      <c r="A322" s="362">
        <v>4302</v>
      </c>
      <c r="B322" s="293">
        <v>464000</v>
      </c>
      <c r="C322" s="316" t="s">
        <v>1613</v>
      </c>
      <c r="D322" s="350">
        <f>D323+D324</f>
        <v>0</v>
      </c>
      <c r="E322" s="350">
        <f>E323+E324</f>
        <v>0</v>
      </c>
    </row>
    <row r="323" spans="1:5" ht="24">
      <c r="A323" s="375">
        <v>4303</v>
      </c>
      <c r="B323" s="303">
        <v>464100</v>
      </c>
      <c r="C323" s="318" t="s">
        <v>57</v>
      </c>
      <c r="D323" s="351"/>
      <c r="E323" s="351"/>
    </row>
    <row r="324" spans="1:5" ht="24">
      <c r="A324" s="357">
        <v>4304</v>
      </c>
      <c r="B324" s="373">
        <v>464200</v>
      </c>
      <c r="C324" s="374" t="s">
        <v>58</v>
      </c>
      <c r="D324" s="351"/>
      <c r="E324" s="351"/>
    </row>
    <row r="325" spans="1:5" s="391" customFormat="1" ht="15" customHeight="1">
      <c r="A325" s="362">
        <v>4305</v>
      </c>
      <c r="B325" s="370">
        <v>465000</v>
      </c>
      <c r="C325" s="371" t="s">
        <v>1614</v>
      </c>
      <c r="D325" s="356">
        <f>D326+D327</f>
        <v>0</v>
      </c>
      <c r="E325" s="356">
        <f>E326+E327</f>
        <v>0</v>
      </c>
    </row>
    <row r="326" spans="1:5" ht="15" customHeight="1">
      <c r="A326" s="357">
        <v>4306</v>
      </c>
      <c r="B326" s="372">
        <v>465100</v>
      </c>
      <c r="C326" s="367" t="s">
        <v>59</v>
      </c>
      <c r="D326" s="359"/>
      <c r="E326" s="351"/>
    </row>
    <row r="327" spans="1:5" ht="15" customHeight="1">
      <c r="A327" s="375">
        <v>4307</v>
      </c>
      <c r="B327" s="372">
        <v>465200</v>
      </c>
      <c r="C327" s="367" t="s">
        <v>60</v>
      </c>
      <c r="D327" s="359"/>
      <c r="E327" s="351"/>
    </row>
    <row r="328" spans="1:5" s="412" customFormat="1" ht="24">
      <c r="A328" s="362">
        <v>4308</v>
      </c>
      <c r="B328" s="296">
        <v>470000</v>
      </c>
      <c r="C328" s="363" t="s">
        <v>1615</v>
      </c>
      <c r="D328" s="350">
        <f>D329+D333</f>
        <v>0</v>
      </c>
      <c r="E328" s="350">
        <f>E329+E333</f>
        <v>0</v>
      </c>
    </row>
    <row r="329" spans="1:5" s="412" customFormat="1" ht="36">
      <c r="A329" s="362">
        <v>4309</v>
      </c>
      <c r="B329" s="293">
        <v>471000</v>
      </c>
      <c r="C329" s="316" t="s">
        <v>1616</v>
      </c>
      <c r="D329" s="350">
        <f>SUM(D330:D332)</f>
        <v>0</v>
      </c>
      <c r="E329" s="350">
        <f>SUM(E330:E332)</f>
        <v>0</v>
      </c>
    </row>
    <row r="330" spans="1:5" ht="24">
      <c r="A330" s="357">
        <v>4310</v>
      </c>
      <c r="B330" s="303">
        <v>471100</v>
      </c>
      <c r="C330" s="318" t="s">
        <v>200</v>
      </c>
      <c r="D330" s="351"/>
      <c r="E330" s="351"/>
    </row>
    <row r="331" spans="1:5" ht="24">
      <c r="A331" s="375">
        <v>4311</v>
      </c>
      <c r="B331" s="303">
        <v>471200</v>
      </c>
      <c r="C331" s="318" t="s">
        <v>93</v>
      </c>
      <c r="D331" s="351"/>
      <c r="E331" s="351"/>
    </row>
    <row r="332" spans="1:5" ht="24">
      <c r="A332" s="357">
        <v>4312</v>
      </c>
      <c r="B332" s="303">
        <v>471900</v>
      </c>
      <c r="C332" s="318" t="s">
        <v>94</v>
      </c>
      <c r="D332" s="351"/>
      <c r="E332" s="351"/>
    </row>
    <row r="333" spans="1:5" s="412" customFormat="1" ht="24">
      <c r="A333" s="362">
        <v>4313</v>
      </c>
      <c r="B333" s="293">
        <v>472000</v>
      </c>
      <c r="C333" s="316" t="s">
        <v>1617</v>
      </c>
      <c r="D333" s="350">
        <f>SUM(D334:D342)</f>
        <v>0</v>
      </c>
      <c r="E333" s="350">
        <f>SUM(E334:E342)</f>
        <v>0</v>
      </c>
    </row>
    <row r="334" spans="1:5" ht="12.75" customHeight="1">
      <c r="A334" s="357">
        <v>4314</v>
      </c>
      <c r="B334" s="303">
        <v>472100</v>
      </c>
      <c r="C334" s="318" t="s">
        <v>95</v>
      </c>
      <c r="D334" s="351"/>
      <c r="E334" s="351"/>
    </row>
    <row r="335" spans="1:5" ht="12.75" customHeight="1">
      <c r="A335" s="375">
        <v>4315</v>
      </c>
      <c r="B335" s="303">
        <v>472200</v>
      </c>
      <c r="C335" s="318" t="s">
        <v>1391</v>
      </c>
      <c r="D335" s="351"/>
      <c r="E335" s="351"/>
    </row>
    <row r="336" spans="1:5" ht="12.75" customHeight="1">
      <c r="A336" s="357">
        <v>4316</v>
      </c>
      <c r="B336" s="303">
        <v>472300</v>
      </c>
      <c r="C336" s="318" t="s">
        <v>1392</v>
      </c>
      <c r="D336" s="351"/>
      <c r="E336" s="351"/>
    </row>
    <row r="337" spans="1:5" ht="12.75" customHeight="1">
      <c r="A337" s="375">
        <v>4317</v>
      </c>
      <c r="B337" s="303">
        <v>472400</v>
      </c>
      <c r="C337" s="318" t="s">
        <v>1393</v>
      </c>
      <c r="D337" s="351"/>
      <c r="E337" s="351"/>
    </row>
    <row r="338" spans="1:5" ht="12.75" customHeight="1">
      <c r="A338" s="357">
        <v>4318</v>
      </c>
      <c r="B338" s="303">
        <v>472500</v>
      </c>
      <c r="C338" s="318" t="s">
        <v>40</v>
      </c>
      <c r="D338" s="351"/>
      <c r="E338" s="351"/>
    </row>
    <row r="339" spans="1:5" ht="12.75" customHeight="1">
      <c r="A339" s="375">
        <v>4319</v>
      </c>
      <c r="B339" s="303">
        <v>472600</v>
      </c>
      <c r="C339" s="318" t="s">
        <v>41</v>
      </c>
      <c r="D339" s="351"/>
      <c r="E339" s="351"/>
    </row>
    <row r="340" spans="1:5" ht="12.75" customHeight="1">
      <c r="A340" s="357">
        <v>4320</v>
      </c>
      <c r="B340" s="303">
        <v>472700</v>
      </c>
      <c r="C340" s="318" t="s">
        <v>1394</v>
      </c>
      <c r="D340" s="351"/>
      <c r="E340" s="351"/>
    </row>
    <row r="341" spans="1:5" ht="12.75" customHeight="1">
      <c r="A341" s="375">
        <v>4321</v>
      </c>
      <c r="B341" s="303">
        <v>472800</v>
      </c>
      <c r="C341" s="318" t="s">
        <v>1395</v>
      </c>
      <c r="D341" s="351"/>
      <c r="E341" s="351"/>
    </row>
    <row r="342" spans="1:5" ht="12.75" customHeight="1">
      <c r="A342" s="357">
        <v>4322</v>
      </c>
      <c r="B342" s="303">
        <v>472900</v>
      </c>
      <c r="C342" s="318" t="s">
        <v>658</v>
      </c>
      <c r="D342" s="351"/>
      <c r="E342" s="351"/>
    </row>
    <row r="343" spans="1:5" s="412" customFormat="1" ht="14.25" customHeight="1">
      <c r="A343" s="362">
        <v>4323</v>
      </c>
      <c r="B343" s="293">
        <v>480000</v>
      </c>
      <c r="C343" s="316" t="s">
        <v>1618</v>
      </c>
      <c r="D343" s="350">
        <f>D344+D347+D351+D353+D356+D358</f>
        <v>50</v>
      </c>
      <c r="E343" s="350">
        <f>E344+E347+E351+E353+E356+E358</f>
        <v>44</v>
      </c>
    </row>
    <row r="344" spans="1:5" s="412" customFormat="1" ht="23.25" customHeight="1">
      <c r="A344" s="362">
        <v>4324</v>
      </c>
      <c r="B344" s="293">
        <v>481000</v>
      </c>
      <c r="C344" s="316" t="s">
        <v>1619</v>
      </c>
      <c r="D344" s="350">
        <f>D345+D346</f>
        <v>0</v>
      </c>
      <c r="E344" s="350">
        <f>E345+E346</f>
        <v>0</v>
      </c>
    </row>
    <row r="345" spans="1:5" ht="24">
      <c r="A345" s="375">
        <v>4325</v>
      </c>
      <c r="B345" s="303">
        <v>481100</v>
      </c>
      <c r="C345" s="318" t="s">
        <v>363</v>
      </c>
      <c r="D345" s="351"/>
      <c r="E345" s="351"/>
    </row>
    <row r="346" spans="1:5" ht="12.75">
      <c r="A346" s="375">
        <v>4326</v>
      </c>
      <c r="B346" s="303">
        <v>481900</v>
      </c>
      <c r="C346" s="318" t="s">
        <v>364</v>
      </c>
      <c r="D346" s="351"/>
      <c r="E346" s="351"/>
    </row>
    <row r="347" spans="1:5" s="412" customFormat="1" ht="15" customHeight="1">
      <c r="A347" s="362">
        <v>4327</v>
      </c>
      <c r="B347" s="293">
        <v>482000</v>
      </c>
      <c r="C347" s="316" t="s">
        <v>1620</v>
      </c>
      <c r="D347" s="350">
        <f>SUM(D348:D350)</f>
        <v>50</v>
      </c>
      <c r="E347" s="350">
        <f>SUM(E348:E350)</f>
        <v>42</v>
      </c>
    </row>
    <row r="348" spans="1:5" ht="12.75" customHeight="1">
      <c r="A348" s="375">
        <v>4328</v>
      </c>
      <c r="B348" s="303">
        <v>482100</v>
      </c>
      <c r="C348" s="318" t="s">
        <v>186</v>
      </c>
      <c r="D348" s="351">
        <v>21</v>
      </c>
      <c r="E348" s="351">
        <v>22</v>
      </c>
    </row>
    <row r="349" spans="1:5" ht="12.75" customHeight="1">
      <c r="A349" s="375">
        <v>4329</v>
      </c>
      <c r="B349" s="303">
        <v>482200</v>
      </c>
      <c r="C349" s="318" t="s">
        <v>1621</v>
      </c>
      <c r="D349" s="351">
        <v>27</v>
      </c>
      <c r="E349" s="351">
        <v>20</v>
      </c>
    </row>
    <row r="350" spans="1:5" ht="12.75" customHeight="1">
      <c r="A350" s="375">
        <v>4330</v>
      </c>
      <c r="B350" s="303">
        <v>482300</v>
      </c>
      <c r="C350" s="318" t="s">
        <v>753</v>
      </c>
      <c r="D350" s="351">
        <v>2</v>
      </c>
      <c r="E350" s="351"/>
    </row>
    <row r="351" spans="1:5" s="412" customFormat="1" ht="16.5" customHeight="1">
      <c r="A351" s="362">
        <v>4331</v>
      </c>
      <c r="B351" s="293">
        <v>483000</v>
      </c>
      <c r="C351" s="316" t="s">
        <v>1622</v>
      </c>
      <c r="D351" s="350">
        <f>D352</f>
        <v>0</v>
      </c>
      <c r="E351" s="350">
        <f>E352</f>
        <v>2</v>
      </c>
    </row>
    <row r="352" spans="1:5" ht="15" customHeight="1">
      <c r="A352" s="375">
        <v>4332</v>
      </c>
      <c r="B352" s="303">
        <v>483100</v>
      </c>
      <c r="C352" s="318" t="s">
        <v>0</v>
      </c>
      <c r="D352" s="351"/>
      <c r="E352" s="351">
        <v>2</v>
      </c>
    </row>
    <row r="353" spans="1:5" s="412" customFormat="1" ht="36">
      <c r="A353" s="362">
        <v>4333</v>
      </c>
      <c r="B353" s="293">
        <v>484000</v>
      </c>
      <c r="C353" s="316" t="s">
        <v>1623</v>
      </c>
      <c r="D353" s="350">
        <f>D354+D355</f>
        <v>0</v>
      </c>
      <c r="E353" s="350">
        <f>E354+E355</f>
        <v>0</v>
      </c>
    </row>
    <row r="354" spans="1:5" ht="14.25" customHeight="1">
      <c r="A354" s="375">
        <v>4334</v>
      </c>
      <c r="B354" s="303">
        <v>484100</v>
      </c>
      <c r="C354" s="318" t="s">
        <v>1401</v>
      </c>
      <c r="D354" s="351"/>
      <c r="E354" s="351"/>
    </row>
    <row r="355" spans="1:5" ht="14.25" customHeight="1">
      <c r="A355" s="375">
        <v>4335</v>
      </c>
      <c r="B355" s="303">
        <v>484200</v>
      </c>
      <c r="C355" s="318" t="s">
        <v>455</v>
      </c>
      <c r="D355" s="351"/>
      <c r="E355" s="351"/>
    </row>
    <row r="356" spans="1:5" s="412" customFormat="1" ht="24">
      <c r="A356" s="362">
        <v>4336</v>
      </c>
      <c r="B356" s="293">
        <v>485000</v>
      </c>
      <c r="C356" s="316" t="s">
        <v>1624</v>
      </c>
      <c r="D356" s="350">
        <f>D357</f>
        <v>0</v>
      </c>
      <c r="E356" s="350">
        <f>E357</f>
        <v>0</v>
      </c>
    </row>
    <row r="357" spans="1:5" ht="24">
      <c r="A357" s="375">
        <v>4337</v>
      </c>
      <c r="B357" s="373">
        <v>485100</v>
      </c>
      <c r="C357" s="374" t="s">
        <v>1403</v>
      </c>
      <c r="D357" s="351"/>
      <c r="E357" s="351"/>
    </row>
    <row r="358" spans="1:5" s="391" customFormat="1" ht="36">
      <c r="A358" s="362">
        <v>4338</v>
      </c>
      <c r="B358" s="370">
        <v>489000</v>
      </c>
      <c r="C358" s="371" t="s">
        <v>1625</v>
      </c>
      <c r="D358" s="356">
        <f>D359</f>
        <v>0</v>
      </c>
      <c r="E358" s="356">
        <f>E359</f>
        <v>0</v>
      </c>
    </row>
    <row r="359" spans="1:5" ht="24">
      <c r="A359" s="375">
        <v>4339</v>
      </c>
      <c r="B359" s="372">
        <v>489100</v>
      </c>
      <c r="C359" s="367" t="s">
        <v>582</v>
      </c>
      <c r="D359" s="359"/>
      <c r="E359" s="351"/>
    </row>
    <row r="360" spans="1:5" s="412" customFormat="1" ht="24">
      <c r="A360" s="362">
        <v>4340</v>
      </c>
      <c r="B360" s="296">
        <v>500000</v>
      </c>
      <c r="C360" s="363" t="s">
        <v>1626</v>
      </c>
      <c r="D360" s="350">
        <f>D361+D383+D392+D395+D403</f>
        <v>4077</v>
      </c>
      <c r="E360" s="350">
        <f>E361+E383+E392+E395+E403</f>
        <v>4862</v>
      </c>
    </row>
    <row r="361" spans="1:5" s="412" customFormat="1" ht="15" customHeight="1">
      <c r="A361" s="362">
        <v>4341</v>
      </c>
      <c r="B361" s="293">
        <v>510000</v>
      </c>
      <c r="C361" s="316" t="s">
        <v>1627</v>
      </c>
      <c r="D361" s="350">
        <f>D362+D367+D377+D379+D381</f>
        <v>1967</v>
      </c>
      <c r="E361" s="350">
        <f>E362+E367+E377+E379+E381</f>
        <v>2376</v>
      </c>
    </row>
    <row r="362" spans="1:5" s="412" customFormat="1" ht="15" customHeight="1">
      <c r="A362" s="362">
        <v>4342</v>
      </c>
      <c r="B362" s="293">
        <v>511000</v>
      </c>
      <c r="C362" s="316" t="s">
        <v>1628</v>
      </c>
      <c r="D362" s="350">
        <f>SUM(D363:D366)</f>
        <v>878</v>
      </c>
      <c r="E362" s="350">
        <f>SUM(E363:E366)</f>
        <v>1946</v>
      </c>
    </row>
    <row r="363" spans="1:5" ht="13.5" customHeight="1">
      <c r="A363" s="375">
        <v>4343</v>
      </c>
      <c r="B363" s="303">
        <v>511100</v>
      </c>
      <c r="C363" s="318" t="s">
        <v>571</v>
      </c>
      <c r="D363" s="351"/>
      <c r="E363" s="351"/>
    </row>
    <row r="364" spans="1:5" ht="13.5" customHeight="1">
      <c r="A364" s="375">
        <v>4344</v>
      </c>
      <c r="B364" s="303">
        <v>511200</v>
      </c>
      <c r="C364" s="318" t="s">
        <v>572</v>
      </c>
      <c r="D364" s="351"/>
      <c r="E364" s="351"/>
    </row>
    <row r="365" spans="1:5" ht="13.5" customHeight="1">
      <c r="A365" s="375">
        <v>4345</v>
      </c>
      <c r="B365" s="303">
        <v>511300</v>
      </c>
      <c r="C365" s="318" t="s">
        <v>573</v>
      </c>
      <c r="D365" s="351">
        <v>878</v>
      </c>
      <c r="E365" s="351">
        <v>1946</v>
      </c>
    </row>
    <row r="366" spans="1:5" ht="13.5" customHeight="1">
      <c r="A366" s="375">
        <v>4346</v>
      </c>
      <c r="B366" s="303">
        <v>511400</v>
      </c>
      <c r="C366" s="318" t="s">
        <v>574</v>
      </c>
      <c r="D366" s="351"/>
      <c r="E366" s="351"/>
    </row>
    <row r="367" spans="1:5" s="412" customFormat="1" ht="13.5" customHeight="1">
      <c r="A367" s="362">
        <v>4347</v>
      </c>
      <c r="B367" s="293">
        <v>512000</v>
      </c>
      <c r="C367" s="316" t="s">
        <v>1629</v>
      </c>
      <c r="D367" s="350">
        <f>SUM(D368:D376)</f>
        <v>1089</v>
      </c>
      <c r="E367" s="350">
        <f>SUM(E368:E376)</f>
        <v>430</v>
      </c>
    </row>
    <row r="368" spans="1:5" ht="13.5" customHeight="1">
      <c r="A368" s="375">
        <v>4348</v>
      </c>
      <c r="B368" s="303">
        <v>512100</v>
      </c>
      <c r="C368" s="318" t="s">
        <v>575</v>
      </c>
      <c r="D368" s="351"/>
      <c r="E368" s="351"/>
    </row>
    <row r="369" spans="1:5" ht="13.5" customHeight="1">
      <c r="A369" s="375">
        <v>4349</v>
      </c>
      <c r="B369" s="303">
        <v>512200</v>
      </c>
      <c r="C369" s="318" t="s">
        <v>183</v>
      </c>
      <c r="D369" s="351">
        <v>1089</v>
      </c>
      <c r="E369" s="351">
        <v>430</v>
      </c>
    </row>
    <row r="370" spans="1:5" ht="13.5" customHeight="1">
      <c r="A370" s="375">
        <v>4350</v>
      </c>
      <c r="B370" s="303">
        <v>512300</v>
      </c>
      <c r="C370" s="318" t="s">
        <v>184</v>
      </c>
      <c r="D370" s="351"/>
      <c r="E370" s="351"/>
    </row>
    <row r="371" spans="1:5" ht="13.5" customHeight="1">
      <c r="A371" s="375">
        <v>4351</v>
      </c>
      <c r="B371" s="303">
        <v>512400</v>
      </c>
      <c r="C371" s="318" t="s">
        <v>346</v>
      </c>
      <c r="D371" s="351"/>
      <c r="E371" s="351"/>
    </row>
    <row r="372" spans="1:5" ht="13.5" customHeight="1">
      <c r="A372" s="375">
        <v>4352</v>
      </c>
      <c r="B372" s="303">
        <v>512500</v>
      </c>
      <c r="C372" s="318" t="s">
        <v>185</v>
      </c>
      <c r="D372" s="351"/>
      <c r="E372" s="351"/>
    </row>
    <row r="373" spans="1:5" ht="13.5" customHeight="1">
      <c r="A373" s="375">
        <v>4353</v>
      </c>
      <c r="B373" s="303">
        <v>512600</v>
      </c>
      <c r="C373" s="318" t="s">
        <v>1409</v>
      </c>
      <c r="D373" s="351"/>
      <c r="E373" s="351"/>
    </row>
    <row r="374" spans="1:5" ht="13.5" customHeight="1">
      <c r="A374" s="375">
        <v>4354</v>
      </c>
      <c r="B374" s="303">
        <v>512700</v>
      </c>
      <c r="C374" s="318" t="s">
        <v>103</v>
      </c>
      <c r="D374" s="351"/>
      <c r="E374" s="351"/>
    </row>
    <row r="375" spans="1:5" ht="13.5" customHeight="1">
      <c r="A375" s="375">
        <v>4355</v>
      </c>
      <c r="B375" s="303">
        <v>512800</v>
      </c>
      <c r="C375" s="318" t="s">
        <v>104</v>
      </c>
      <c r="D375" s="351"/>
      <c r="E375" s="351"/>
    </row>
    <row r="376" spans="1:5" ht="13.5" customHeight="1">
      <c r="A376" s="375">
        <v>4356</v>
      </c>
      <c r="B376" s="373">
        <v>512900</v>
      </c>
      <c r="C376" s="374" t="s">
        <v>576</v>
      </c>
      <c r="D376" s="351"/>
      <c r="E376" s="351"/>
    </row>
    <row r="377" spans="1:5" s="412" customFormat="1" ht="13.5" customHeight="1">
      <c r="A377" s="362">
        <v>4357</v>
      </c>
      <c r="B377" s="370">
        <v>513000</v>
      </c>
      <c r="C377" s="371" t="s">
        <v>1630</v>
      </c>
      <c r="D377" s="356">
        <f>D378</f>
        <v>0</v>
      </c>
      <c r="E377" s="356">
        <f>E378</f>
        <v>0</v>
      </c>
    </row>
    <row r="378" spans="1:5" ht="13.5" customHeight="1">
      <c r="A378" s="375">
        <v>4358</v>
      </c>
      <c r="B378" s="372">
        <v>513100</v>
      </c>
      <c r="C378" s="367" t="s">
        <v>583</v>
      </c>
      <c r="D378" s="359"/>
      <c r="E378" s="351"/>
    </row>
    <row r="379" spans="1:5" s="391" customFormat="1" ht="13.5" customHeight="1">
      <c r="A379" s="362">
        <v>4359</v>
      </c>
      <c r="B379" s="370">
        <v>514000</v>
      </c>
      <c r="C379" s="371" t="s">
        <v>1631</v>
      </c>
      <c r="D379" s="356">
        <f>D380</f>
        <v>0</v>
      </c>
      <c r="E379" s="356">
        <f>E380</f>
        <v>0</v>
      </c>
    </row>
    <row r="380" spans="1:5" ht="13.5" customHeight="1">
      <c r="A380" s="375">
        <v>4360</v>
      </c>
      <c r="B380" s="372">
        <v>514100</v>
      </c>
      <c r="C380" s="367" t="s">
        <v>577</v>
      </c>
      <c r="D380" s="359"/>
      <c r="E380" s="351"/>
    </row>
    <row r="381" spans="1:5" s="391" customFormat="1" ht="13.5" customHeight="1">
      <c r="A381" s="362">
        <v>4361</v>
      </c>
      <c r="B381" s="370">
        <v>515000</v>
      </c>
      <c r="C381" s="371" t="s">
        <v>1632</v>
      </c>
      <c r="D381" s="356">
        <f>D382</f>
        <v>0</v>
      </c>
      <c r="E381" s="356">
        <f>E382</f>
        <v>0</v>
      </c>
    </row>
    <row r="382" spans="1:5" ht="13.5" customHeight="1">
      <c r="A382" s="375">
        <v>4362</v>
      </c>
      <c r="B382" s="372">
        <v>515100</v>
      </c>
      <c r="C382" s="367" t="s">
        <v>462</v>
      </c>
      <c r="D382" s="359"/>
      <c r="E382" s="351"/>
    </row>
    <row r="383" spans="1:5" s="412" customFormat="1" ht="13.5" customHeight="1">
      <c r="A383" s="362">
        <v>4363</v>
      </c>
      <c r="B383" s="296">
        <v>520000</v>
      </c>
      <c r="C383" s="363" t="s">
        <v>1633</v>
      </c>
      <c r="D383" s="350">
        <f>D384+D386+D390</f>
        <v>2110</v>
      </c>
      <c r="E383" s="350">
        <f>E384+E386+E390</f>
        <v>2486</v>
      </c>
    </row>
    <row r="384" spans="1:5" s="412" customFormat="1" ht="13.5" customHeight="1">
      <c r="A384" s="362">
        <v>4364</v>
      </c>
      <c r="B384" s="293">
        <v>521000</v>
      </c>
      <c r="C384" s="316" t="s">
        <v>1634</v>
      </c>
      <c r="D384" s="350">
        <f>D385</f>
        <v>0</v>
      </c>
      <c r="E384" s="350">
        <f>E385</f>
        <v>0</v>
      </c>
    </row>
    <row r="385" spans="1:5" ht="13.5" customHeight="1">
      <c r="A385" s="375">
        <v>4365</v>
      </c>
      <c r="B385" s="303">
        <v>521100</v>
      </c>
      <c r="C385" s="318" t="s">
        <v>334</v>
      </c>
      <c r="D385" s="351"/>
      <c r="E385" s="351"/>
    </row>
    <row r="386" spans="1:5" s="412" customFormat="1" ht="13.5" customHeight="1">
      <c r="A386" s="362">
        <v>4366</v>
      </c>
      <c r="B386" s="293">
        <v>522000</v>
      </c>
      <c r="C386" s="316" t="s">
        <v>1635</v>
      </c>
      <c r="D386" s="350">
        <f>SUM(D387:D389)</f>
        <v>0</v>
      </c>
      <c r="E386" s="350">
        <f>SUM(E387:E389)</f>
        <v>0</v>
      </c>
    </row>
    <row r="387" spans="1:5" ht="13.5" customHeight="1">
      <c r="A387" s="375">
        <v>4367</v>
      </c>
      <c r="B387" s="303">
        <v>522100</v>
      </c>
      <c r="C387" s="318" t="s">
        <v>536</v>
      </c>
      <c r="D387" s="351"/>
      <c r="E387" s="351"/>
    </row>
    <row r="388" spans="1:5" ht="13.5" customHeight="1">
      <c r="A388" s="375">
        <v>4368</v>
      </c>
      <c r="B388" s="303">
        <v>522200</v>
      </c>
      <c r="C388" s="318" t="s">
        <v>328</v>
      </c>
      <c r="D388" s="351"/>
      <c r="E388" s="351"/>
    </row>
    <row r="389" spans="1:5" ht="13.5" customHeight="1">
      <c r="A389" s="375">
        <v>4369</v>
      </c>
      <c r="B389" s="303">
        <v>522300</v>
      </c>
      <c r="C389" s="318" t="s">
        <v>329</v>
      </c>
      <c r="D389" s="351"/>
      <c r="E389" s="351"/>
    </row>
    <row r="390" spans="1:5" s="412" customFormat="1" ht="13.5" customHeight="1">
      <c r="A390" s="362">
        <v>4370</v>
      </c>
      <c r="B390" s="293">
        <v>523000</v>
      </c>
      <c r="C390" s="316" t="s">
        <v>1636</v>
      </c>
      <c r="D390" s="350">
        <f>D391</f>
        <v>2110</v>
      </c>
      <c r="E390" s="350">
        <f>E391</f>
        <v>2486</v>
      </c>
    </row>
    <row r="391" spans="1:5" ht="13.5" customHeight="1">
      <c r="A391" s="375">
        <v>4371</v>
      </c>
      <c r="B391" s="303">
        <v>523100</v>
      </c>
      <c r="C391" s="318" t="s">
        <v>330</v>
      </c>
      <c r="D391" s="351">
        <v>2110</v>
      </c>
      <c r="E391" s="351">
        <v>2486</v>
      </c>
    </row>
    <row r="392" spans="1:5" s="412" customFormat="1" ht="13.5" customHeight="1">
      <c r="A392" s="362">
        <v>4372</v>
      </c>
      <c r="B392" s="293">
        <v>530000</v>
      </c>
      <c r="C392" s="316" t="s">
        <v>1637</v>
      </c>
      <c r="D392" s="350">
        <f>D393</f>
        <v>0</v>
      </c>
      <c r="E392" s="350">
        <f>E393</f>
        <v>0</v>
      </c>
    </row>
    <row r="393" spans="1:5" s="412" customFormat="1" ht="13.5" customHeight="1">
      <c r="A393" s="362">
        <v>4373</v>
      </c>
      <c r="B393" s="293">
        <v>531000</v>
      </c>
      <c r="C393" s="316" t="s">
        <v>1638</v>
      </c>
      <c r="D393" s="350">
        <f>D394</f>
        <v>0</v>
      </c>
      <c r="E393" s="350">
        <f>E394</f>
        <v>0</v>
      </c>
    </row>
    <row r="394" spans="1:5" ht="13.5" customHeight="1">
      <c r="A394" s="375">
        <v>4374</v>
      </c>
      <c r="B394" s="303">
        <v>531100</v>
      </c>
      <c r="C394" s="318" t="s">
        <v>437</v>
      </c>
      <c r="D394" s="351"/>
      <c r="E394" s="351"/>
    </row>
    <row r="395" spans="1:5" s="412" customFormat="1" ht="13.5" customHeight="1">
      <c r="A395" s="362">
        <v>4375</v>
      </c>
      <c r="B395" s="293">
        <v>540000</v>
      </c>
      <c r="C395" s="316" t="s">
        <v>1639</v>
      </c>
      <c r="D395" s="350">
        <f>D396+D398+D400</f>
        <v>0</v>
      </c>
      <c r="E395" s="350">
        <f>E396+E398+E400</f>
        <v>0</v>
      </c>
    </row>
    <row r="396" spans="1:5" s="412" customFormat="1" ht="13.5" customHeight="1">
      <c r="A396" s="362">
        <v>4376</v>
      </c>
      <c r="B396" s="293">
        <v>541000</v>
      </c>
      <c r="C396" s="316" t="s">
        <v>1640</v>
      </c>
      <c r="D396" s="350">
        <f>D397</f>
        <v>0</v>
      </c>
      <c r="E396" s="350">
        <f>E397</f>
        <v>0</v>
      </c>
    </row>
    <row r="397" spans="1:5" ht="13.5" customHeight="1">
      <c r="A397" s="375">
        <v>4377</v>
      </c>
      <c r="B397" s="303">
        <v>541100</v>
      </c>
      <c r="C397" s="318" t="s">
        <v>368</v>
      </c>
      <c r="D397" s="351"/>
      <c r="E397" s="351"/>
    </row>
    <row r="398" spans="1:5" s="412" customFormat="1" ht="13.5" customHeight="1">
      <c r="A398" s="362">
        <v>4378</v>
      </c>
      <c r="B398" s="293">
        <v>542000</v>
      </c>
      <c r="C398" s="316" t="s">
        <v>1641</v>
      </c>
      <c r="D398" s="350">
        <f>D399</f>
        <v>0</v>
      </c>
      <c r="E398" s="350">
        <f>E399</f>
        <v>0</v>
      </c>
    </row>
    <row r="399" spans="1:5" ht="13.5" customHeight="1">
      <c r="A399" s="375">
        <v>4379</v>
      </c>
      <c r="B399" s="303">
        <v>542100</v>
      </c>
      <c r="C399" s="318" t="s">
        <v>331</v>
      </c>
      <c r="D399" s="351"/>
      <c r="E399" s="351"/>
    </row>
    <row r="400" spans="1:5" s="412" customFormat="1" ht="13.5" customHeight="1">
      <c r="A400" s="362">
        <v>4380</v>
      </c>
      <c r="B400" s="293">
        <v>543000</v>
      </c>
      <c r="C400" s="316" t="s">
        <v>1642</v>
      </c>
      <c r="D400" s="350">
        <f>D401+D402</f>
        <v>0</v>
      </c>
      <c r="E400" s="350">
        <f>E401+E402</f>
        <v>0</v>
      </c>
    </row>
    <row r="401" spans="1:5" ht="13.5" customHeight="1">
      <c r="A401" s="375">
        <v>4381</v>
      </c>
      <c r="B401" s="303">
        <v>543100</v>
      </c>
      <c r="C401" s="318" t="s">
        <v>332</v>
      </c>
      <c r="D401" s="351"/>
      <c r="E401" s="351"/>
    </row>
    <row r="402" spans="1:5" ht="13.5" customHeight="1">
      <c r="A402" s="375">
        <v>4382</v>
      </c>
      <c r="B402" s="373">
        <v>543200</v>
      </c>
      <c r="C402" s="374" t="s">
        <v>333</v>
      </c>
      <c r="D402" s="351"/>
      <c r="E402" s="351"/>
    </row>
    <row r="403" spans="1:5" s="391" customFormat="1" ht="36">
      <c r="A403" s="362">
        <v>4383</v>
      </c>
      <c r="B403" s="370">
        <v>55000</v>
      </c>
      <c r="C403" s="371" t="s">
        <v>1643</v>
      </c>
      <c r="D403" s="356">
        <f>D404</f>
        <v>0</v>
      </c>
      <c r="E403" s="356">
        <f>E404</f>
        <v>0</v>
      </c>
    </row>
    <row r="404" spans="1:5" s="391" customFormat="1" ht="36">
      <c r="A404" s="362">
        <v>4384</v>
      </c>
      <c r="B404" s="370">
        <v>551000</v>
      </c>
      <c r="C404" s="371" t="s">
        <v>1644</v>
      </c>
      <c r="D404" s="356">
        <f>D405</f>
        <v>0</v>
      </c>
      <c r="E404" s="356">
        <f>E405</f>
        <v>0</v>
      </c>
    </row>
    <row r="405" spans="1:5" ht="24">
      <c r="A405" s="375">
        <v>4385</v>
      </c>
      <c r="B405" s="372">
        <v>551100</v>
      </c>
      <c r="C405" s="367" t="s">
        <v>643</v>
      </c>
      <c r="D405" s="359"/>
      <c r="E405" s="351"/>
    </row>
    <row r="406" spans="1:5" s="412" customFormat="1" ht="24">
      <c r="A406" s="362">
        <v>4386</v>
      </c>
      <c r="B406" s="296">
        <v>600000</v>
      </c>
      <c r="C406" s="363" t="s">
        <v>1645</v>
      </c>
      <c r="D406" s="350">
        <f>D407+D432</f>
        <v>0</v>
      </c>
      <c r="E406" s="350">
        <f>E407+E432</f>
        <v>0</v>
      </c>
    </row>
    <row r="407" spans="1:5" s="412" customFormat="1" ht="12.75">
      <c r="A407" s="362">
        <v>4387</v>
      </c>
      <c r="B407" s="293">
        <v>610000</v>
      </c>
      <c r="C407" s="316" t="s">
        <v>1646</v>
      </c>
      <c r="D407" s="350">
        <f>D408+D418+D426+D428+D430</f>
        <v>0</v>
      </c>
      <c r="E407" s="350">
        <f>E408+E418+E426+E428+E430</f>
        <v>0</v>
      </c>
    </row>
    <row r="408" spans="1:5" s="412" customFormat="1" ht="24">
      <c r="A408" s="362">
        <v>4388</v>
      </c>
      <c r="B408" s="293">
        <v>611000</v>
      </c>
      <c r="C408" s="316" t="s">
        <v>1647</v>
      </c>
      <c r="D408" s="350">
        <f>SUM(D409:D417)</f>
        <v>0</v>
      </c>
      <c r="E408" s="350">
        <f>SUM(E409:E417)</f>
        <v>0</v>
      </c>
    </row>
    <row r="409" spans="1:5" ht="14.25" customHeight="1">
      <c r="A409" s="375">
        <v>4389</v>
      </c>
      <c r="B409" s="303">
        <v>611100</v>
      </c>
      <c r="C409" s="318" t="s">
        <v>344</v>
      </c>
      <c r="D409" s="351"/>
      <c r="E409" s="351"/>
    </row>
    <row r="410" spans="1:5" ht="14.25" customHeight="1">
      <c r="A410" s="375">
        <v>4390</v>
      </c>
      <c r="B410" s="303">
        <v>611200</v>
      </c>
      <c r="C410" s="318" t="s">
        <v>345</v>
      </c>
      <c r="D410" s="351"/>
      <c r="E410" s="351"/>
    </row>
    <row r="411" spans="1:5" ht="14.25" customHeight="1">
      <c r="A411" s="375">
        <v>4391</v>
      </c>
      <c r="B411" s="303">
        <v>611300</v>
      </c>
      <c r="C411" s="318" t="s">
        <v>490</v>
      </c>
      <c r="D411" s="351"/>
      <c r="E411" s="351"/>
    </row>
    <row r="412" spans="1:5" ht="14.25" customHeight="1">
      <c r="A412" s="375">
        <v>4392</v>
      </c>
      <c r="B412" s="303">
        <v>611400</v>
      </c>
      <c r="C412" s="318" t="s">
        <v>491</v>
      </c>
      <c r="D412" s="351"/>
      <c r="E412" s="351"/>
    </row>
    <row r="413" spans="1:5" ht="14.25" customHeight="1">
      <c r="A413" s="375">
        <v>4393</v>
      </c>
      <c r="B413" s="303">
        <v>611500</v>
      </c>
      <c r="C413" s="318" t="s">
        <v>492</v>
      </c>
      <c r="D413" s="351"/>
      <c r="E413" s="351"/>
    </row>
    <row r="414" spans="1:5" ht="14.25" customHeight="1">
      <c r="A414" s="375">
        <v>4394</v>
      </c>
      <c r="B414" s="303">
        <v>611600</v>
      </c>
      <c r="C414" s="318" t="s">
        <v>493</v>
      </c>
      <c r="D414" s="351"/>
      <c r="E414" s="351"/>
    </row>
    <row r="415" spans="1:5" ht="14.25" customHeight="1">
      <c r="A415" s="375">
        <v>4395</v>
      </c>
      <c r="B415" s="303">
        <v>611700</v>
      </c>
      <c r="C415" s="318" t="s">
        <v>1500</v>
      </c>
      <c r="D415" s="351"/>
      <c r="E415" s="351"/>
    </row>
    <row r="416" spans="1:5" ht="14.25" customHeight="1">
      <c r="A416" s="375">
        <v>4396</v>
      </c>
      <c r="B416" s="303">
        <v>611800</v>
      </c>
      <c r="C416" s="318" t="s">
        <v>494</v>
      </c>
      <c r="D416" s="351"/>
      <c r="E416" s="351"/>
    </row>
    <row r="417" spans="1:5" ht="14.25" customHeight="1">
      <c r="A417" s="375">
        <v>4397</v>
      </c>
      <c r="B417" s="303">
        <v>611900</v>
      </c>
      <c r="C417" s="318" t="s">
        <v>193</v>
      </c>
      <c r="D417" s="351"/>
      <c r="E417" s="351"/>
    </row>
    <row r="418" spans="1:5" s="412" customFormat="1" ht="24">
      <c r="A418" s="362">
        <v>4398</v>
      </c>
      <c r="B418" s="293">
        <v>612000</v>
      </c>
      <c r="C418" s="316" t="s">
        <v>1648</v>
      </c>
      <c r="D418" s="350">
        <f>SUM(D419:D425)</f>
        <v>0</v>
      </c>
      <c r="E418" s="350">
        <f>SUM(E419:E425)</f>
        <v>0</v>
      </c>
    </row>
    <row r="419" spans="1:5" ht="24">
      <c r="A419" s="375">
        <v>4399</v>
      </c>
      <c r="B419" s="303">
        <v>612100</v>
      </c>
      <c r="C419" s="318" t="s">
        <v>755</v>
      </c>
      <c r="D419" s="351"/>
      <c r="E419" s="351"/>
    </row>
    <row r="420" spans="1:5" ht="14.25" customHeight="1">
      <c r="A420" s="375">
        <v>4400</v>
      </c>
      <c r="B420" s="303">
        <v>612200</v>
      </c>
      <c r="C420" s="318" t="s">
        <v>495</v>
      </c>
      <c r="D420" s="351"/>
      <c r="E420" s="351"/>
    </row>
    <row r="421" spans="1:5" ht="14.25" customHeight="1">
      <c r="A421" s="375">
        <v>4401</v>
      </c>
      <c r="B421" s="303">
        <v>612300</v>
      </c>
      <c r="C421" s="318" t="s">
        <v>105</v>
      </c>
      <c r="D421" s="351"/>
      <c r="E421" s="351"/>
    </row>
    <row r="422" spans="1:5" ht="14.25" customHeight="1">
      <c r="A422" s="375">
        <v>4402</v>
      </c>
      <c r="B422" s="303">
        <v>612400</v>
      </c>
      <c r="C422" s="318" t="s">
        <v>1502</v>
      </c>
      <c r="D422" s="351"/>
      <c r="E422" s="351"/>
    </row>
    <row r="423" spans="1:5" ht="14.25" customHeight="1">
      <c r="A423" s="375">
        <v>4403</v>
      </c>
      <c r="B423" s="303">
        <v>612500</v>
      </c>
      <c r="C423" s="318" t="s">
        <v>1503</v>
      </c>
      <c r="D423" s="351"/>
      <c r="E423" s="351"/>
    </row>
    <row r="424" spans="1:5" ht="14.25" customHeight="1">
      <c r="A424" s="375">
        <v>4404</v>
      </c>
      <c r="B424" s="303">
        <v>612600</v>
      </c>
      <c r="C424" s="318" t="s">
        <v>106</v>
      </c>
      <c r="D424" s="351"/>
      <c r="E424" s="351"/>
    </row>
    <row r="425" spans="1:5" ht="14.25" customHeight="1">
      <c r="A425" s="375">
        <v>4405</v>
      </c>
      <c r="B425" s="303">
        <v>612900</v>
      </c>
      <c r="C425" s="318" t="s">
        <v>665</v>
      </c>
      <c r="D425" s="351"/>
      <c r="E425" s="351"/>
    </row>
    <row r="426" spans="1:5" s="412" customFormat="1" ht="14.25" customHeight="1">
      <c r="A426" s="362">
        <v>4406</v>
      </c>
      <c r="B426" s="293">
        <v>613000</v>
      </c>
      <c r="C426" s="316" t="s">
        <v>1649</v>
      </c>
      <c r="D426" s="350">
        <f>D427</f>
        <v>0</v>
      </c>
      <c r="E426" s="350">
        <f>E427</f>
        <v>0</v>
      </c>
    </row>
    <row r="427" spans="1:5" s="413" customFormat="1" ht="14.25" customHeight="1">
      <c r="A427" s="375">
        <v>4407</v>
      </c>
      <c r="B427" s="373">
        <v>613100</v>
      </c>
      <c r="C427" s="374" t="s">
        <v>107</v>
      </c>
      <c r="D427" s="351"/>
      <c r="E427" s="351"/>
    </row>
    <row r="428" spans="1:5" s="412" customFormat="1" ht="16.5" customHeight="1">
      <c r="A428" s="362">
        <v>4408</v>
      </c>
      <c r="B428" s="370">
        <v>614000</v>
      </c>
      <c r="C428" s="371" t="s">
        <v>1650</v>
      </c>
      <c r="D428" s="350">
        <f>D429</f>
        <v>0</v>
      </c>
      <c r="E428" s="350">
        <f>E429</f>
        <v>0</v>
      </c>
    </row>
    <row r="429" spans="1:5" ht="15" customHeight="1">
      <c r="A429" s="375">
        <v>4409</v>
      </c>
      <c r="B429" s="372">
        <v>614100</v>
      </c>
      <c r="C429" s="367" t="s">
        <v>149</v>
      </c>
      <c r="D429" s="359"/>
      <c r="E429" s="351"/>
    </row>
    <row r="430" spans="1:5" ht="24">
      <c r="A430" s="362">
        <v>4410</v>
      </c>
      <c r="B430" s="370">
        <v>615000</v>
      </c>
      <c r="C430" s="371" t="s">
        <v>1651</v>
      </c>
      <c r="D430" s="415">
        <f>D431</f>
        <v>0</v>
      </c>
      <c r="E430" s="415">
        <f>E431</f>
        <v>0</v>
      </c>
    </row>
    <row r="431" spans="1:5" ht="15" customHeight="1">
      <c r="A431" s="375">
        <v>4411</v>
      </c>
      <c r="B431" s="372">
        <v>615100</v>
      </c>
      <c r="C431" s="367" t="s">
        <v>756</v>
      </c>
      <c r="D431" s="402"/>
      <c r="E431" s="403"/>
    </row>
    <row r="432" spans="1:5" s="412" customFormat="1" ht="15.75" customHeight="1">
      <c r="A432" s="362">
        <v>4412</v>
      </c>
      <c r="B432" s="296">
        <v>620000</v>
      </c>
      <c r="C432" s="363" t="s">
        <v>1652</v>
      </c>
      <c r="D432" s="350">
        <f>D433+D443+D452</f>
        <v>0</v>
      </c>
      <c r="E432" s="350">
        <f>E433+E443+E452</f>
        <v>0</v>
      </c>
    </row>
    <row r="433" spans="1:5" s="412" customFormat="1" ht="24">
      <c r="A433" s="362">
        <v>4413</v>
      </c>
      <c r="B433" s="293">
        <v>621000</v>
      </c>
      <c r="C433" s="316" t="s">
        <v>1653</v>
      </c>
      <c r="D433" s="350">
        <f>SUM(D434:D442)</f>
        <v>0</v>
      </c>
      <c r="E433" s="350">
        <f>SUM(E434:E442)</f>
        <v>0</v>
      </c>
    </row>
    <row r="434" spans="1:5" ht="14.25" customHeight="1">
      <c r="A434" s="375">
        <v>4414</v>
      </c>
      <c r="B434" s="303">
        <v>621100</v>
      </c>
      <c r="C434" s="318" t="s">
        <v>108</v>
      </c>
      <c r="D434" s="351"/>
      <c r="E434" s="351"/>
    </row>
    <row r="435" spans="1:5" ht="14.25" customHeight="1">
      <c r="A435" s="375">
        <v>4415</v>
      </c>
      <c r="B435" s="303">
        <v>621200</v>
      </c>
      <c r="C435" s="318" t="s">
        <v>335</v>
      </c>
      <c r="D435" s="351"/>
      <c r="E435" s="351"/>
    </row>
    <row r="436" spans="1:5" ht="14.25" customHeight="1">
      <c r="A436" s="375">
        <v>4416</v>
      </c>
      <c r="B436" s="303">
        <v>621300</v>
      </c>
      <c r="C436" s="318" t="s">
        <v>487</v>
      </c>
      <c r="D436" s="351"/>
      <c r="E436" s="351"/>
    </row>
    <row r="437" spans="1:5" ht="14.25" customHeight="1">
      <c r="A437" s="375">
        <v>4417</v>
      </c>
      <c r="B437" s="303">
        <v>621400</v>
      </c>
      <c r="C437" s="318" t="s">
        <v>150</v>
      </c>
      <c r="D437" s="351"/>
      <c r="E437" s="351"/>
    </row>
    <row r="438" spans="1:5" ht="14.25" customHeight="1">
      <c r="A438" s="375">
        <v>4418</v>
      </c>
      <c r="B438" s="303">
        <v>621500</v>
      </c>
      <c r="C438" s="318" t="s">
        <v>109</v>
      </c>
      <c r="D438" s="351"/>
      <c r="E438" s="351"/>
    </row>
    <row r="439" spans="1:5" ht="14.25" customHeight="1">
      <c r="A439" s="375">
        <v>4419</v>
      </c>
      <c r="B439" s="303">
        <v>621600</v>
      </c>
      <c r="C439" s="318" t="s">
        <v>488</v>
      </c>
      <c r="D439" s="351"/>
      <c r="E439" s="351"/>
    </row>
    <row r="440" spans="1:5" ht="14.25" customHeight="1">
      <c r="A440" s="375">
        <v>4420</v>
      </c>
      <c r="B440" s="303">
        <v>621700</v>
      </c>
      <c r="C440" s="318" t="s">
        <v>348</v>
      </c>
      <c r="D440" s="351"/>
      <c r="E440" s="351"/>
    </row>
    <row r="441" spans="1:5" ht="14.25" customHeight="1">
      <c r="A441" s="375">
        <v>4421</v>
      </c>
      <c r="B441" s="303">
        <v>621800</v>
      </c>
      <c r="C441" s="318" t="s">
        <v>489</v>
      </c>
      <c r="D441" s="351"/>
      <c r="E441" s="351"/>
    </row>
    <row r="442" spans="1:5" ht="14.25" customHeight="1">
      <c r="A442" s="375">
        <v>4422</v>
      </c>
      <c r="B442" s="303">
        <v>621900</v>
      </c>
      <c r="C442" s="318" t="s">
        <v>349</v>
      </c>
      <c r="D442" s="351"/>
      <c r="E442" s="351"/>
    </row>
    <row r="443" spans="1:5" s="412" customFormat="1" ht="24">
      <c r="A443" s="362">
        <v>4423</v>
      </c>
      <c r="B443" s="293">
        <v>622000</v>
      </c>
      <c r="C443" s="316" t="s">
        <v>1654</v>
      </c>
      <c r="D443" s="350">
        <f>SUM(D444:D451)</f>
        <v>0</v>
      </c>
      <c r="E443" s="350">
        <f>SUM(E444:E451)</f>
        <v>0</v>
      </c>
    </row>
    <row r="444" spans="1:5" ht="14.25" customHeight="1">
      <c r="A444" s="375">
        <v>4424</v>
      </c>
      <c r="B444" s="303">
        <v>622100</v>
      </c>
      <c r="C444" s="318" t="s">
        <v>350</v>
      </c>
      <c r="D444" s="351"/>
      <c r="E444" s="351"/>
    </row>
    <row r="445" spans="1:5" ht="14.25" customHeight="1">
      <c r="A445" s="375">
        <v>4425</v>
      </c>
      <c r="B445" s="303">
        <v>622200</v>
      </c>
      <c r="C445" s="318" t="s">
        <v>644</v>
      </c>
      <c r="D445" s="351"/>
      <c r="E445" s="351"/>
    </row>
    <row r="446" spans="1:5" ht="14.25" customHeight="1">
      <c r="A446" s="375">
        <v>4426</v>
      </c>
      <c r="B446" s="303">
        <v>622300</v>
      </c>
      <c r="C446" s="318" t="s">
        <v>645</v>
      </c>
      <c r="D446" s="351"/>
      <c r="E446" s="351"/>
    </row>
    <row r="447" spans="1:5" ht="14.25" customHeight="1">
      <c r="A447" s="375">
        <v>4427</v>
      </c>
      <c r="B447" s="303">
        <v>622400</v>
      </c>
      <c r="C447" s="318" t="s">
        <v>646</v>
      </c>
      <c r="D447" s="351"/>
      <c r="E447" s="351"/>
    </row>
    <row r="448" spans="1:5" ht="14.25" customHeight="1">
      <c r="A448" s="375">
        <v>4428</v>
      </c>
      <c r="B448" s="303">
        <v>622500</v>
      </c>
      <c r="C448" s="318" t="s">
        <v>647</v>
      </c>
      <c r="D448" s="351"/>
      <c r="E448" s="351"/>
    </row>
    <row r="449" spans="1:5" ht="14.25" customHeight="1">
      <c r="A449" s="375">
        <v>4429</v>
      </c>
      <c r="B449" s="365">
        <v>622600</v>
      </c>
      <c r="C449" s="318" t="s">
        <v>352</v>
      </c>
      <c r="D449" s="351"/>
      <c r="E449" s="351"/>
    </row>
    <row r="450" spans="1:5" ht="14.25" customHeight="1">
      <c r="A450" s="375">
        <v>4430</v>
      </c>
      <c r="B450" s="416">
        <v>622700</v>
      </c>
      <c r="C450" s="374" t="s">
        <v>351</v>
      </c>
      <c r="D450" s="351"/>
      <c r="E450" s="351"/>
    </row>
    <row r="451" spans="1:5" ht="14.25" customHeight="1">
      <c r="A451" s="375">
        <v>4431</v>
      </c>
      <c r="B451" s="372">
        <v>622800</v>
      </c>
      <c r="C451" s="367" t="s">
        <v>151</v>
      </c>
      <c r="D451" s="359"/>
      <c r="E451" s="351"/>
    </row>
    <row r="452" spans="1:5" s="391" customFormat="1" ht="36">
      <c r="A452" s="362">
        <v>4432</v>
      </c>
      <c r="B452" s="370">
        <v>623000</v>
      </c>
      <c r="C452" s="371" t="s">
        <v>1655</v>
      </c>
      <c r="D452" s="356">
        <f>D453</f>
        <v>0</v>
      </c>
      <c r="E452" s="356">
        <f>E453</f>
        <v>0</v>
      </c>
    </row>
    <row r="453" spans="1:5" ht="24">
      <c r="A453" s="375">
        <v>4433</v>
      </c>
      <c r="B453" s="372">
        <v>623100</v>
      </c>
      <c r="C453" s="367" t="s">
        <v>1511</v>
      </c>
      <c r="D453" s="359"/>
      <c r="E453" s="351"/>
    </row>
    <row r="454" spans="1:5" s="391" customFormat="1" ht="15" customHeight="1">
      <c r="A454" s="362">
        <v>4434</v>
      </c>
      <c r="B454" s="410"/>
      <c r="C454" s="363" t="s">
        <v>1656</v>
      </c>
      <c r="D454" s="350">
        <f>IF(D21-D191&gt;0,D21-D191,0)</f>
        <v>2838</v>
      </c>
      <c r="E454" s="350">
        <f>IF(E21-E191&gt;0,E21-E191,0)</f>
        <v>0</v>
      </c>
    </row>
    <row r="455" spans="1:5" s="391" customFormat="1" ht="15" customHeight="1">
      <c r="A455" s="362">
        <v>4435</v>
      </c>
      <c r="B455" s="417"/>
      <c r="C455" s="316" t="s">
        <v>1657</v>
      </c>
      <c r="D455" s="350">
        <f>IF(D191-D21&gt;0,D191-D21,0)</f>
        <v>0</v>
      </c>
      <c r="E455" s="350">
        <f>IF(E191-E21&gt;0,E191-E21,0)</f>
        <v>6732</v>
      </c>
    </row>
    <row r="456" spans="1:5" ht="15" customHeight="1">
      <c r="A456" s="362">
        <v>4436</v>
      </c>
      <c r="B456" s="293"/>
      <c r="C456" s="316" t="s">
        <v>1658</v>
      </c>
      <c r="D456" s="418">
        <v>10188</v>
      </c>
      <c r="E456" s="418">
        <v>15444</v>
      </c>
    </row>
    <row r="457" spans="1:5" s="412" customFormat="1" ht="24">
      <c r="A457" s="362">
        <v>4437</v>
      </c>
      <c r="B457" s="293"/>
      <c r="C457" s="316" t="s">
        <v>1659</v>
      </c>
      <c r="D457" s="350">
        <f>D21+D458</f>
        <v>89643</v>
      </c>
      <c r="E457" s="350">
        <f>E21+E458</f>
        <v>78549</v>
      </c>
    </row>
    <row r="458" spans="1:5" ht="24">
      <c r="A458" s="375">
        <v>4438</v>
      </c>
      <c r="B458" s="293"/>
      <c r="C458" s="419" t="s">
        <v>1660</v>
      </c>
      <c r="D458" s="351">
        <v>2375</v>
      </c>
      <c r="E458" s="351">
        <v>3364</v>
      </c>
    </row>
    <row r="459" spans="1:5" s="412" customFormat="1" ht="24">
      <c r="A459" s="362">
        <v>4439</v>
      </c>
      <c r="B459" s="293"/>
      <c r="C459" s="316" t="s">
        <v>1661</v>
      </c>
      <c r="D459" s="350">
        <f>D191-D460+D461</f>
        <v>84387</v>
      </c>
      <c r="E459" s="350">
        <f>E191-E460+E461</f>
        <v>85549</v>
      </c>
    </row>
    <row r="460" spans="1:5" ht="24">
      <c r="A460" s="375">
        <v>4440</v>
      </c>
      <c r="B460" s="293"/>
      <c r="C460" s="420" t="s">
        <v>1662</v>
      </c>
      <c r="D460" s="351">
        <v>2697</v>
      </c>
      <c r="E460" s="351"/>
    </row>
    <row r="461" spans="1:5" ht="24">
      <c r="A461" s="375">
        <v>4441</v>
      </c>
      <c r="B461" s="360"/>
      <c r="C461" s="367" t="s">
        <v>1663</v>
      </c>
      <c r="D461" s="359">
        <v>2654</v>
      </c>
      <c r="E461" s="351">
        <v>3632</v>
      </c>
    </row>
    <row r="462" spans="1:5" s="412" customFormat="1" ht="24">
      <c r="A462" s="362">
        <v>4442</v>
      </c>
      <c r="B462" s="293"/>
      <c r="C462" s="363" t="s">
        <v>1664</v>
      </c>
      <c r="D462" s="350">
        <f>D456+D457-D459</f>
        <v>15444</v>
      </c>
      <c r="E462" s="350">
        <f>E456+E457-E459</f>
        <v>8444</v>
      </c>
    </row>
    <row r="463" spans="1:5" ht="16.5" customHeight="1">
      <c r="A463" s="421"/>
      <c r="B463" s="283"/>
      <c r="C463" s="283"/>
      <c r="D463" s="283"/>
      <c r="E463" s="283"/>
    </row>
    <row r="464" spans="1:5" ht="12.75">
      <c r="A464" s="405" t="s">
        <v>1665</v>
      </c>
      <c r="C464" s="336" t="s">
        <v>1666</v>
      </c>
      <c r="D464" s="592" t="s">
        <v>1667</v>
      </c>
      <c r="E464" s="592"/>
    </row>
    <row r="465" spans="1:5" ht="12.75">
      <c r="A465" s="422"/>
      <c r="B465" s="406"/>
      <c r="C465" s="338" t="s">
        <v>1668</v>
      </c>
      <c r="D465" s="283"/>
      <c r="E465" s="283"/>
    </row>
    <row r="466" spans="1:5" ht="12.75">
      <c r="A466" s="422"/>
      <c r="B466" s="283"/>
      <c r="C466" s="283"/>
      <c r="D466" s="283"/>
      <c r="E466" s="283"/>
    </row>
    <row r="467" spans="1:5" ht="12.75">
      <c r="A467" s="422"/>
      <c r="B467" s="283"/>
      <c r="C467" s="283"/>
      <c r="D467" s="283"/>
      <c r="E467" s="283"/>
    </row>
    <row r="468" spans="1:5" ht="12.75">
      <c r="A468" s="421"/>
      <c r="B468" s="283"/>
      <c r="C468" s="283"/>
      <c r="D468" s="283"/>
      <c r="E468" s="283"/>
    </row>
    <row r="469" spans="1:5" ht="12.75">
      <c r="A469" s="421"/>
      <c r="B469" s="283"/>
      <c r="C469" s="283"/>
      <c r="D469" s="283"/>
      <c r="E469" s="283"/>
    </row>
    <row r="470" spans="1:5" ht="12.75">
      <c r="A470" s="421"/>
      <c r="B470" s="283"/>
      <c r="C470" s="283"/>
      <c r="D470" s="283"/>
      <c r="E470" s="283"/>
    </row>
  </sheetData>
  <sheetProtection password="CB01" sheet="1" selectLockedCells="1"/>
  <mergeCells count="7">
    <mergeCell ref="D464:E464"/>
    <mergeCell ref="A14:E14"/>
    <mergeCell ref="A15:E15"/>
    <mergeCell ref="A18:A19"/>
    <mergeCell ref="B18:B19"/>
    <mergeCell ref="C18:C19"/>
    <mergeCell ref="D18:E18"/>
  </mergeCells>
  <dataValidations count="1">
    <dataValidation type="whole" allowBlank="1" showInputMessage="1" showErrorMessage="1" error="Uneli ste nekorektnu vrednost. Ponovite unos!" sqref="D21:E462">
      <formula1>0</formula1>
      <formula2>9999999999</formula2>
    </dataValidation>
  </dataValidations>
  <printOptions/>
  <pageMargins left="0.7874015748031497" right="0.2362204724409449" top="0.8661417322834646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10" manualBreakCount="10">
    <brk id="45" max="255" man="1"/>
    <brk id="89" max="255" man="1"/>
    <brk id="131" max="255" man="1"/>
    <brk id="174" max="255" man="1"/>
    <brk id="215" max="255" man="1"/>
    <brk id="269" max="255" man="1"/>
    <brk id="315" max="255" man="1"/>
    <brk id="356" max="255" man="1"/>
    <brk id="404" max="255" man="1"/>
    <brk id="45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3:K560"/>
  <sheetViews>
    <sheetView showGridLines="0" showRowColHeaders="0" showZeros="0" zoomScale="110" zoomScaleNormal="110" zoomScaleSheetLayoutView="100" zoomScalePageLayoutView="0" workbookViewId="0" topLeftCell="A542">
      <selection activeCell="H99" sqref="H99"/>
    </sheetView>
  </sheetViews>
  <sheetFormatPr defaultColWidth="9.140625" defaultRowHeight="12.75"/>
  <cols>
    <col min="1" max="1" width="7.57421875" style="14" customWidth="1"/>
    <col min="2" max="2" width="7.8515625" style="136" customWidth="1"/>
    <col min="3" max="3" width="48.8515625" style="136" customWidth="1"/>
    <col min="4" max="9" width="14.421875" style="0" customWidth="1"/>
    <col min="10" max="10" width="13.28125" style="0" customWidth="1"/>
    <col min="11" max="11" width="13.8515625" style="0" customWidth="1"/>
  </cols>
  <sheetData>
    <row r="3" ht="15.75">
      <c r="K3" s="131" t="s">
        <v>414</v>
      </c>
    </row>
    <row r="5" ht="12.75"/>
    <row r="6" ht="12.75"/>
    <row r="7" spans="1:5" ht="64.5" customHeight="1">
      <c r="A7" s="3" t="s">
        <v>656</v>
      </c>
      <c r="B7" s="6"/>
      <c r="C7" s="145"/>
      <c r="D7" s="7"/>
      <c r="E7" s="7"/>
    </row>
    <row r="8" spans="1:5" ht="27.75" customHeight="1">
      <c r="A8" s="520" t="str">
        <f>NazivKorisnika</f>
        <v>Специјална болница Врањска Бања</v>
      </c>
      <c r="B8" s="6"/>
      <c r="C8" s="145"/>
      <c r="D8" s="7"/>
      <c r="E8" s="7"/>
    </row>
    <row r="9" spans="1:5" ht="26.25" customHeight="1">
      <c r="A9" s="2" t="str">
        <f>"Седиште:   "&amp;biop</f>
        <v>Седиште:   Врањска Бања</v>
      </c>
      <c r="B9" s="6"/>
      <c r="C9" s="146"/>
      <c r="D9" s="3" t="str">
        <f>"Матични број:   "&amp;MaticniBroj</f>
        <v>Матични број:   07214383</v>
      </c>
      <c r="E9" s="8"/>
    </row>
    <row r="10" spans="1:5" ht="31.5" customHeight="1">
      <c r="A10" s="2" t="str">
        <f>"ПИБ:   "&amp;bip</f>
        <v>ПИБ:   100553836</v>
      </c>
      <c r="B10" s="6"/>
      <c r="C10" s="146"/>
      <c r="D10" s="4" t="str">
        <f>"Број подрачуна:  "&amp;BrojPodracuna</f>
        <v>Број подрачуна:  840-143661-19</v>
      </c>
      <c r="E10" s="8"/>
    </row>
    <row r="11" spans="1:5" ht="36.75" customHeight="1">
      <c r="A11" s="2" t="s">
        <v>657</v>
      </c>
      <c r="B11" s="6"/>
      <c r="C11" s="145"/>
      <c r="D11" s="7"/>
      <c r="E11" s="7"/>
    </row>
    <row r="12" spans="1:5" ht="15.75" customHeight="1">
      <c r="A12" s="1" t="s">
        <v>239</v>
      </c>
      <c r="B12" s="137"/>
      <c r="C12" s="147"/>
      <c r="D12" s="5"/>
      <c r="E12" s="5"/>
    </row>
    <row r="13" spans="1:5" ht="30" customHeight="1">
      <c r="A13" s="11" t="s">
        <v>240</v>
      </c>
      <c r="B13" s="137"/>
      <c r="C13" s="147"/>
      <c r="D13" s="5"/>
      <c r="E13" s="5"/>
    </row>
    <row r="14" spans="1:5" ht="41.25" customHeight="1">
      <c r="A14" s="9" t="s">
        <v>460</v>
      </c>
      <c r="B14" s="138"/>
      <c r="C14" s="138"/>
      <c r="D14" s="9"/>
      <c r="E14" s="9"/>
    </row>
    <row r="15" spans="1:5" ht="19.5" customHeight="1">
      <c r="A15" s="12" t="s">
        <v>1761</v>
      </c>
      <c r="B15" s="139"/>
      <c r="C15" s="139"/>
      <c r="D15" s="10"/>
      <c r="E15" s="10"/>
    </row>
    <row r="16" ht="51.75" customHeight="1">
      <c r="A16" s="13" t="s">
        <v>442</v>
      </c>
    </row>
    <row r="17" ht="21.75" customHeight="1" thickBot="1">
      <c r="K17" s="93" t="s">
        <v>241</v>
      </c>
    </row>
    <row r="18" spans="1:11" ht="12.75">
      <c r="A18" s="611" t="s">
        <v>533</v>
      </c>
      <c r="B18" s="605" t="s">
        <v>534</v>
      </c>
      <c r="C18" s="605" t="s">
        <v>535</v>
      </c>
      <c r="D18" s="605" t="s">
        <v>907</v>
      </c>
      <c r="E18" s="605" t="s">
        <v>457</v>
      </c>
      <c r="F18" s="605"/>
      <c r="G18" s="605"/>
      <c r="H18" s="605"/>
      <c r="I18" s="605"/>
      <c r="J18" s="605"/>
      <c r="K18" s="615"/>
    </row>
    <row r="19" spans="1:11" ht="12.75">
      <c r="A19" s="612"/>
      <c r="B19" s="601"/>
      <c r="C19" s="614"/>
      <c r="D19" s="601"/>
      <c r="E19" s="600" t="s">
        <v>415</v>
      </c>
      <c r="F19" s="601" t="s">
        <v>910</v>
      </c>
      <c r="G19" s="601"/>
      <c r="H19" s="601"/>
      <c r="I19" s="601"/>
      <c r="J19" s="601" t="s">
        <v>909</v>
      </c>
      <c r="K19" s="602" t="s">
        <v>63</v>
      </c>
    </row>
    <row r="20" spans="1:11" ht="25.5">
      <c r="A20" s="612"/>
      <c r="B20" s="601"/>
      <c r="C20" s="614"/>
      <c r="D20" s="601"/>
      <c r="E20" s="600"/>
      <c r="F20" s="15" t="s">
        <v>458</v>
      </c>
      <c r="G20" s="15" t="s">
        <v>459</v>
      </c>
      <c r="H20" s="15" t="s">
        <v>908</v>
      </c>
      <c r="I20" s="15" t="s">
        <v>62</v>
      </c>
      <c r="J20" s="601"/>
      <c r="K20" s="602"/>
    </row>
    <row r="21" spans="1:11" ht="12.75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8" t="s">
        <v>758</v>
      </c>
      <c r="D22" s="20">
        <f>D23+D147</f>
        <v>96327</v>
      </c>
      <c r="E22" s="20">
        <f aca="true" t="shared" si="0" ref="E22:E57">SUM(F22:K22)</f>
        <v>75185</v>
      </c>
      <c r="F22" s="20">
        <f aca="true" t="shared" si="1" ref="F22:K22">F23+F147</f>
        <v>0</v>
      </c>
      <c r="G22" s="20">
        <f t="shared" si="1"/>
        <v>0</v>
      </c>
      <c r="H22" s="20">
        <f t="shared" si="1"/>
        <v>0</v>
      </c>
      <c r="I22" s="20">
        <f t="shared" si="1"/>
        <v>18787</v>
      </c>
      <c r="J22" s="20">
        <f t="shared" si="1"/>
        <v>0</v>
      </c>
      <c r="K22" s="21">
        <f t="shared" si="1"/>
        <v>56398</v>
      </c>
    </row>
    <row r="23" spans="1:11" ht="25.5">
      <c r="A23" s="19">
        <v>5002</v>
      </c>
      <c r="B23" s="15">
        <v>700000</v>
      </c>
      <c r="C23" s="148" t="s">
        <v>759</v>
      </c>
      <c r="D23" s="20">
        <f>D24+D76+D90+D102+D131+D136+D140</f>
        <v>82440</v>
      </c>
      <c r="E23" s="20">
        <f t="shared" si="0"/>
        <v>58491</v>
      </c>
      <c r="F23" s="20">
        <f aca="true" t="shared" si="2" ref="F23:K23">F24+F76+F90+F102+F131+F136+F140</f>
        <v>0</v>
      </c>
      <c r="G23" s="20">
        <f t="shared" si="2"/>
        <v>0</v>
      </c>
      <c r="H23" s="20">
        <f t="shared" si="2"/>
        <v>0</v>
      </c>
      <c r="I23" s="20">
        <f t="shared" si="2"/>
        <v>18787</v>
      </c>
      <c r="J23" s="20">
        <f t="shared" si="2"/>
        <v>0</v>
      </c>
      <c r="K23" s="21">
        <f t="shared" si="2"/>
        <v>39704</v>
      </c>
    </row>
    <row r="24" spans="1:11" ht="25.5">
      <c r="A24" s="135">
        <v>5003</v>
      </c>
      <c r="B24" s="15">
        <v>710000</v>
      </c>
      <c r="C24" s="148" t="s">
        <v>584</v>
      </c>
      <c r="D24" s="267">
        <f>D25+D33+D35+D42+D48+D55+D58+D69</f>
        <v>0</v>
      </c>
      <c r="E24" s="267">
        <f t="shared" si="0"/>
        <v>0</v>
      </c>
      <c r="F24" s="267">
        <f aca="true" t="shared" si="3" ref="F24:K24">F25+F33+F35+F42+F48+F55+F58+F69</f>
        <v>0</v>
      </c>
      <c r="G24" s="267">
        <f t="shared" si="3"/>
        <v>0</v>
      </c>
      <c r="H24" s="267">
        <f t="shared" si="3"/>
        <v>0</v>
      </c>
      <c r="I24" s="267">
        <f t="shared" si="3"/>
        <v>0</v>
      </c>
      <c r="J24" s="267">
        <f t="shared" si="3"/>
        <v>0</v>
      </c>
      <c r="K24" s="268">
        <f t="shared" si="3"/>
        <v>0</v>
      </c>
    </row>
    <row r="25" spans="1:11" ht="25.5">
      <c r="A25" s="135">
        <v>5004</v>
      </c>
      <c r="B25" s="15">
        <v>711000</v>
      </c>
      <c r="C25" s="148" t="s">
        <v>585</v>
      </c>
      <c r="D25" s="267">
        <f>SUM(D26:D32)</f>
        <v>0</v>
      </c>
      <c r="E25" s="267">
        <f t="shared" si="0"/>
        <v>0</v>
      </c>
      <c r="F25" s="267">
        <f aca="true" t="shared" si="4" ref="F25:K25">SUM(F26:F32)</f>
        <v>0</v>
      </c>
      <c r="G25" s="267">
        <f t="shared" si="4"/>
        <v>0</v>
      </c>
      <c r="H25" s="267">
        <f t="shared" si="4"/>
        <v>0</v>
      </c>
      <c r="I25" s="267">
        <f t="shared" si="4"/>
        <v>0</v>
      </c>
      <c r="J25" s="267">
        <f t="shared" si="4"/>
        <v>0</v>
      </c>
      <c r="K25" s="268">
        <f t="shared" si="4"/>
        <v>0</v>
      </c>
    </row>
    <row r="26" spans="1:11" ht="25.5">
      <c r="A26" s="151">
        <v>5005</v>
      </c>
      <c r="B26" s="140">
        <v>711100</v>
      </c>
      <c r="C26" s="149" t="s">
        <v>9</v>
      </c>
      <c r="D26" s="269"/>
      <c r="E26" s="269">
        <f t="shared" si="0"/>
        <v>0</v>
      </c>
      <c r="F26" s="269"/>
      <c r="G26" s="269"/>
      <c r="H26" s="269"/>
      <c r="I26" s="269"/>
      <c r="J26" s="269"/>
      <c r="K26" s="270"/>
    </row>
    <row r="27" spans="1:11" ht="12.75">
      <c r="A27" s="609" t="s">
        <v>533</v>
      </c>
      <c r="B27" s="610" t="s">
        <v>534</v>
      </c>
      <c r="C27" s="608" t="s">
        <v>535</v>
      </c>
      <c r="D27" s="601" t="s">
        <v>907</v>
      </c>
      <c r="E27" s="601" t="s">
        <v>457</v>
      </c>
      <c r="F27" s="601"/>
      <c r="G27" s="601"/>
      <c r="H27" s="601"/>
      <c r="I27" s="601"/>
      <c r="J27" s="601"/>
      <c r="K27" s="602"/>
    </row>
    <row r="28" spans="1:11" ht="12.75">
      <c r="A28" s="609"/>
      <c r="B28" s="610"/>
      <c r="C28" s="608"/>
      <c r="D28" s="601"/>
      <c r="E28" s="600" t="s">
        <v>415</v>
      </c>
      <c r="F28" s="601" t="s">
        <v>910</v>
      </c>
      <c r="G28" s="601"/>
      <c r="H28" s="601"/>
      <c r="I28" s="601"/>
      <c r="J28" s="601" t="s">
        <v>909</v>
      </c>
      <c r="K28" s="602" t="s">
        <v>63</v>
      </c>
    </row>
    <row r="29" spans="1:11" ht="25.5">
      <c r="A29" s="609"/>
      <c r="B29" s="610"/>
      <c r="C29" s="608"/>
      <c r="D29" s="601"/>
      <c r="E29" s="600"/>
      <c r="F29" s="15" t="s">
        <v>458</v>
      </c>
      <c r="G29" s="15" t="s">
        <v>459</v>
      </c>
      <c r="H29" s="15" t="s">
        <v>908</v>
      </c>
      <c r="I29" s="15" t="s">
        <v>62</v>
      </c>
      <c r="J29" s="601"/>
      <c r="K29" s="602"/>
    </row>
    <row r="30" spans="1:11" ht="12.75">
      <c r="A30" s="26" t="s">
        <v>416</v>
      </c>
      <c r="B30" s="25" t="s">
        <v>417</v>
      </c>
      <c r="C30" s="25" t="s">
        <v>418</v>
      </c>
      <c r="D30" s="27" t="s">
        <v>419</v>
      </c>
      <c r="E30" s="27" t="s">
        <v>420</v>
      </c>
      <c r="F30" s="27" t="s">
        <v>421</v>
      </c>
      <c r="G30" s="27" t="s">
        <v>422</v>
      </c>
      <c r="H30" s="27" t="s">
        <v>423</v>
      </c>
      <c r="I30" s="27" t="s">
        <v>424</v>
      </c>
      <c r="J30" s="27" t="s">
        <v>425</v>
      </c>
      <c r="K30" s="28" t="s">
        <v>426</v>
      </c>
    </row>
    <row r="31" spans="1:11" ht="25.5">
      <c r="A31" s="151">
        <v>5006</v>
      </c>
      <c r="B31" s="140">
        <v>711200</v>
      </c>
      <c r="C31" s="149" t="s">
        <v>443</v>
      </c>
      <c r="D31" s="271"/>
      <c r="E31" s="271">
        <f t="shared" si="0"/>
        <v>0</v>
      </c>
      <c r="F31" s="271"/>
      <c r="G31" s="271"/>
      <c r="H31" s="271"/>
      <c r="I31" s="271"/>
      <c r="J31" s="271"/>
      <c r="K31" s="272"/>
    </row>
    <row r="32" spans="1:11" ht="25.5">
      <c r="A32" s="151">
        <v>5007</v>
      </c>
      <c r="B32" s="140">
        <v>711300</v>
      </c>
      <c r="C32" s="149" t="s">
        <v>650</v>
      </c>
      <c r="D32" s="271"/>
      <c r="E32" s="271">
        <f t="shared" si="0"/>
        <v>0</v>
      </c>
      <c r="F32" s="271"/>
      <c r="G32" s="271"/>
      <c r="H32" s="271"/>
      <c r="I32" s="271"/>
      <c r="J32" s="271"/>
      <c r="K32" s="272"/>
    </row>
    <row r="33" spans="1:11" ht="15.75" customHeight="1">
      <c r="A33" s="135">
        <v>5008</v>
      </c>
      <c r="B33" s="15">
        <v>712000</v>
      </c>
      <c r="C33" s="148" t="s">
        <v>586</v>
      </c>
      <c r="D33" s="267">
        <f>D34</f>
        <v>0</v>
      </c>
      <c r="E33" s="267">
        <f t="shared" si="0"/>
        <v>0</v>
      </c>
      <c r="F33" s="267">
        <f aca="true" t="shared" si="5" ref="F33:K33">F34</f>
        <v>0</v>
      </c>
      <c r="G33" s="267">
        <f t="shared" si="5"/>
        <v>0</v>
      </c>
      <c r="H33" s="267">
        <f t="shared" si="5"/>
        <v>0</v>
      </c>
      <c r="I33" s="267">
        <f t="shared" si="5"/>
        <v>0</v>
      </c>
      <c r="J33" s="267">
        <f t="shared" si="5"/>
        <v>0</v>
      </c>
      <c r="K33" s="268">
        <f t="shared" si="5"/>
        <v>0</v>
      </c>
    </row>
    <row r="34" spans="1:11" ht="15.75" customHeight="1">
      <c r="A34" s="151">
        <v>5009</v>
      </c>
      <c r="B34" s="140">
        <v>712100</v>
      </c>
      <c r="C34" s="149" t="s">
        <v>39</v>
      </c>
      <c r="D34" s="271"/>
      <c r="E34" s="271">
        <f t="shared" si="0"/>
        <v>0</v>
      </c>
      <c r="F34" s="271"/>
      <c r="G34" s="271"/>
      <c r="H34" s="271"/>
      <c r="I34" s="271"/>
      <c r="J34" s="271"/>
      <c r="K34" s="272"/>
    </row>
    <row r="35" spans="1:11" ht="15.75" customHeight="1">
      <c r="A35" s="135">
        <v>5010</v>
      </c>
      <c r="B35" s="15">
        <v>713000</v>
      </c>
      <c r="C35" s="148" t="s">
        <v>587</v>
      </c>
      <c r="D35" s="267">
        <f>SUM(D36:D41)</f>
        <v>0</v>
      </c>
      <c r="E35" s="267">
        <f t="shared" si="0"/>
        <v>0</v>
      </c>
      <c r="F35" s="267">
        <f aca="true" t="shared" si="6" ref="F35:K35">SUM(F36:F41)</f>
        <v>0</v>
      </c>
      <c r="G35" s="267">
        <f t="shared" si="6"/>
        <v>0</v>
      </c>
      <c r="H35" s="267">
        <f t="shared" si="6"/>
        <v>0</v>
      </c>
      <c r="I35" s="267">
        <f t="shared" si="6"/>
        <v>0</v>
      </c>
      <c r="J35" s="267">
        <f t="shared" si="6"/>
        <v>0</v>
      </c>
      <c r="K35" s="268">
        <f t="shared" si="6"/>
        <v>0</v>
      </c>
    </row>
    <row r="36" spans="1:11" ht="15.75" customHeight="1">
      <c r="A36" s="151">
        <v>5011</v>
      </c>
      <c r="B36" s="140">
        <v>713100</v>
      </c>
      <c r="C36" s="149" t="s">
        <v>659</v>
      </c>
      <c r="D36" s="271"/>
      <c r="E36" s="271">
        <f t="shared" si="0"/>
        <v>0</v>
      </c>
      <c r="F36" s="271"/>
      <c r="G36" s="271"/>
      <c r="H36" s="271"/>
      <c r="I36" s="271"/>
      <c r="J36" s="271"/>
      <c r="K36" s="272"/>
    </row>
    <row r="37" spans="1:11" ht="15.75" customHeight="1">
      <c r="A37" s="151">
        <v>5012</v>
      </c>
      <c r="B37" s="140">
        <v>713200</v>
      </c>
      <c r="C37" s="149" t="s">
        <v>660</v>
      </c>
      <c r="D37" s="271"/>
      <c r="E37" s="271">
        <f t="shared" si="0"/>
        <v>0</v>
      </c>
      <c r="F37" s="271"/>
      <c r="G37" s="271"/>
      <c r="H37" s="271"/>
      <c r="I37" s="271"/>
      <c r="J37" s="271"/>
      <c r="K37" s="272"/>
    </row>
    <row r="38" spans="1:11" ht="15.75" customHeight="1">
      <c r="A38" s="151">
        <v>5013</v>
      </c>
      <c r="B38" s="140">
        <v>713300</v>
      </c>
      <c r="C38" s="149" t="s">
        <v>661</v>
      </c>
      <c r="D38" s="271"/>
      <c r="E38" s="271">
        <f t="shared" si="0"/>
        <v>0</v>
      </c>
      <c r="F38" s="271"/>
      <c r="G38" s="271"/>
      <c r="H38" s="271"/>
      <c r="I38" s="271"/>
      <c r="J38" s="271"/>
      <c r="K38" s="272"/>
    </row>
    <row r="39" spans="1:11" ht="15.75" customHeight="1">
      <c r="A39" s="151">
        <v>5014</v>
      </c>
      <c r="B39" s="140">
        <v>713400</v>
      </c>
      <c r="C39" s="149" t="s">
        <v>662</v>
      </c>
      <c r="D39" s="271"/>
      <c r="E39" s="271">
        <f t="shared" si="0"/>
        <v>0</v>
      </c>
      <c r="F39" s="271"/>
      <c r="G39" s="271"/>
      <c r="H39" s="271"/>
      <c r="I39" s="271"/>
      <c r="J39" s="271"/>
      <c r="K39" s="272"/>
    </row>
    <row r="40" spans="1:11" ht="15.75" customHeight="1">
      <c r="A40" s="151">
        <v>5015</v>
      </c>
      <c r="B40" s="140">
        <v>713500</v>
      </c>
      <c r="C40" s="149" t="s">
        <v>444</v>
      </c>
      <c r="D40" s="271"/>
      <c r="E40" s="271">
        <f t="shared" si="0"/>
        <v>0</v>
      </c>
      <c r="F40" s="271"/>
      <c r="G40" s="271"/>
      <c r="H40" s="271"/>
      <c r="I40" s="271"/>
      <c r="J40" s="271"/>
      <c r="K40" s="272"/>
    </row>
    <row r="41" spans="1:11" ht="15.75" customHeight="1">
      <c r="A41" s="151">
        <v>5016</v>
      </c>
      <c r="B41" s="140">
        <v>713600</v>
      </c>
      <c r="C41" s="149" t="s">
        <v>445</v>
      </c>
      <c r="D41" s="267"/>
      <c r="E41" s="271">
        <f t="shared" si="0"/>
        <v>0</v>
      </c>
      <c r="F41" s="267"/>
      <c r="G41" s="267"/>
      <c r="H41" s="267"/>
      <c r="I41" s="267"/>
      <c r="J41" s="267"/>
      <c r="K41" s="268"/>
    </row>
    <row r="42" spans="1:11" ht="15.75" customHeight="1">
      <c r="A42" s="135">
        <v>5017</v>
      </c>
      <c r="B42" s="15">
        <v>714000</v>
      </c>
      <c r="C42" s="148" t="s">
        <v>588</v>
      </c>
      <c r="D42" s="267">
        <f>SUM(D43:D47)</f>
        <v>0</v>
      </c>
      <c r="E42" s="267">
        <f t="shared" si="0"/>
        <v>0</v>
      </c>
      <c r="F42" s="267">
        <f aca="true" t="shared" si="7" ref="F42:K42">SUM(F43:F47)</f>
        <v>0</v>
      </c>
      <c r="G42" s="267">
        <f t="shared" si="7"/>
        <v>0</v>
      </c>
      <c r="H42" s="267">
        <f t="shared" si="7"/>
        <v>0</v>
      </c>
      <c r="I42" s="267">
        <f t="shared" si="7"/>
        <v>0</v>
      </c>
      <c r="J42" s="267">
        <f t="shared" si="7"/>
        <v>0</v>
      </c>
      <c r="K42" s="268">
        <f t="shared" si="7"/>
        <v>0</v>
      </c>
    </row>
    <row r="43" spans="1:11" ht="15.75" customHeight="1">
      <c r="A43" s="151">
        <v>5018</v>
      </c>
      <c r="B43" s="140">
        <v>714100</v>
      </c>
      <c r="C43" s="149" t="s">
        <v>498</v>
      </c>
      <c r="D43" s="271"/>
      <c r="E43" s="271">
        <f t="shared" si="0"/>
        <v>0</v>
      </c>
      <c r="F43" s="271"/>
      <c r="G43" s="271"/>
      <c r="H43" s="271"/>
      <c r="I43" s="271"/>
      <c r="J43" s="271"/>
      <c r="K43" s="272"/>
    </row>
    <row r="44" spans="1:11" ht="15.75" customHeight="1">
      <c r="A44" s="151">
        <v>5019</v>
      </c>
      <c r="B44" s="140">
        <v>714300</v>
      </c>
      <c r="C44" s="149" t="s">
        <v>499</v>
      </c>
      <c r="D44" s="271"/>
      <c r="E44" s="271">
        <f t="shared" si="0"/>
        <v>0</v>
      </c>
      <c r="F44" s="271"/>
      <c r="G44" s="271"/>
      <c r="H44" s="271"/>
      <c r="I44" s="271"/>
      <c r="J44" s="271"/>
      <c r="K44" s="272"/>
    </row>
    <row r="45" spans="1:11" ht="15.75" customHeight="1">
      <c r="A45" s="151">
        <v>5020</v>
      </c>
      <c r="B45" s="140">
        <v>714400</v>
      </c>
      <c r="C45" s="149" t="s">
        <v>500</v>
      </c>
      <c r="D45" s="271"/>
      <c r="E45" s="271">
        <f t="shared" si="0"/>
        <v>0</v>
      </c>
      <c r="F45" s="271"/>
      <c r="G45" s="271"/>
      <c r="H45" s="271"/>
      <c r="I45" s="271"/>
      <c r="J45" s="271"/>
      <c r="K45" s="272"/>
    </row>
    <row r="46" spans="1:11" ht="24" customHeight="1">
      <c r="A46" s="151">
        <v>5021</v>
      </c>
      <c r="B46" s="140">
        <v>714500</v>
      </c>
      <c r="C46" s="149" t="s">
        <v>192</v>
      </c>
      <c r="D46" s="271"/>
      <c r="E46" s="271">
        <f t="shared" si="0"/>
        <v>0</v>
      </c>
      <c r="F46" s="271"/>
      <c r="G46" s="271"/>
      <c r="H46" s="271"/>
      <c r="I46" s="271"/>
      <c r="J46" s="271"/>
      <c r="K46" s="272"/>
    </row>
    <row r="47" spans="1:11" ht="15.75" customHeight="1">
      <c r="A47" s="151">
        <v>5022</v>
      </c>
      <c r="B47" s="140">
        <v>714600</v>
      </c>
      <c r="C47" s="149" t="s">
        <v>501</v>
      </c>
      <c r="D47" s="271"/>
      <c r="E47" s="271">
        <f t="shared" si="0"/>
        <v>0</v>
      </c>
      <c r="F47" s="271"/>
      <c r="G47" s="271"/>
      <c r="H47" s="271"/>
      <c r="I47" s="271"/>
      <c r="J47" s="271"/>
      <c r="K47" s="272"/>
    </row>
    <row r="48" spans="1:11" ht="25.5">
      <c r="A48" s="135">
        <v>5023</v>
      </c>
      <c r="B48" s="15">
        <v>715000</v>
      </c>
      <c r="C48" s="148" t="s">
        <v>461</v>
      </c>
      <c r="D48" s="267">
        <f>SUM(D49:D54)</f>
        <v>0</v>
      </c>
      <c r="E48" s="267">
        <f t="shared" si="0"/>
        <v>0</v>
      </c>
      <c r="F48" s="267">
        <f aca="true" t="shared" si="8" ref="F48:K48">SUM(F49:F54)</f>
        <v>0</v>
      </c>
      <c r="G48" s="267">
        <f t="shared" si="8"/>
        <v>0</v>
      </c>
      <c r="H48" s="267">
        <f t="shared" si="8"/>
        <v>0</v>
      </c>
      <c r="I48" s="267">
        <f t="shared" si="8"/>
        <v>0</v>
      </c>
      <c r="J48" s="267">
        <f t="shared" si="8"/>
        <v>0</v>
      </c>
      <c r="K48" s="268">
        <f t="shared" si="8"/>
        <v>0</v>
      </c>
    </row>
    <row r="49" spans="1:11" ht="15.75" customHeight="1">
      <c r="A49" s="151">
        <v>5024</v>
      </c>
      <c r="B49" s="140">
        <v>715100</v>
      </c>
      <c r="C49" s="149" t="s">
        <v>502</v>
      </c>
      <c r="D49" s="271"/>
      <c r="E49" s="271">
        <f t="shared" si="0"/>
        <v>0</v>
      </c>
      <c r="F49" s="271"/>
      <c r="G49" s="271"/>
      <c r="H49" s="271"/>
      <c r="I49" s="271"/>
      <c r="J49" s="271"/>
      <c r="K49" s="272"/>
    </row>
    <row r="50" spans="1:11" ht="15.75" customHeight="1">
      <c r="A50" s="151">
        <v>5025</v>
      </c>
      <c r="B50" s="140">
        <v>715200</v>
      </c>
      <c r="C50" s="149" t="s">
        <v>503</v>
      </c>
      <c r="D50" s="271"/>
      <c r="E50" s="271">
        <f t="shared" si="0"/>
        <v>0</v>
      </c>
      <c r="F50" s="271"/>
      <c r="G50" s="271"/>
      <c r="H50" s="271"/>
      <c r="I50" s="271"/>
      <c r="J50" s="271"/>
      <c r="K50" s="272"/>
    </row>
    <row r="51" spans="1:11" ht="15.75" customHeight="1">
      <c r="A51" s="151">
        <v>5026</v>
      </c>
      <c r="B51" s="140">
        <v>715300</v>
      </c>
      <c r="C51" s="149" t="s">
        <v>504</v>
      </c>
      <c r="D51" s="271"/>
      <c r="E51" s="271">
        <f t="shared" si="0"/>
        <v>0</v>
      </c>
      <c r="F51" s="271"/>
      <c r="G51" s="271"/>
      <c r="H51" s="271"/>
      <c r="I51" s="271"/>
      <c r="J51" s="271"/>
      <c r="K51" s="272"/>
    </row>
    <row r="52" spans="1:11" ht="25.5">
      <c r="A52" s="151">
        <v>5027</v>
      </c>
      <c r="B52" s="140">
        <v>715400</v>
      </c>
      <c r="C52" s="149" t="s">
        <v>505</v>
      </c>
      <c r="D52" s="271"/>
      <c r="E52" s="271">
        <f t="shared" si="0"/>
        <v>0</v>
      </c>
      <c r="F52" s="271"/>
      <c r="G52" s="271"/>
      <c r="H52" s="271"/>
      <c r="I52" s="271"/>
      <c r="J52" s="271"/>
      <c r="K52" s="272"/>
    </row>
    <row r="53" spans="1:11" ht="15.75" customHeight="1">
      <c r="A53" s="151">
        <v>5028</v>
      </c>
      <c r="B53" s="140">
        <v>715500</v>
      </c>
      <c r="C53" s="149" t="s">
        <v>506</v>
      </c>
      <c r="D53" s="271"/>
      <c r="E53" s="271">
        <f t="shared" si="0"/>
        <v>0</v>
      </c>
      <c r="F53" s="271"/>
      <c r="G53" s="271"/>
      <c r="H53" s="271"/>
      <c r="I53" s="271"/>
      <c r="J53" s="271"/>
      <c r="K53" s="272"/>
    </row>
    <row r="54" spans="1:11" ht="15.75" customHeight="1">
      <c r="A54" s="151">
        <v>5029</v>
      </c>
      <c r="B54" s="140">
        <v>715600</v>
      </c>
      <c r="C54" s="149" t="s">
        <v>507</v>
      </c>
      <c r="D54" s="271"/>
      <c r="E54" s="271">
        <f t="shared" si="0"/>
        <v>0</v>
      </c>
      <c r="F54" s="271"/>
      <c r="G54" s="271"/>
      <c r="H54" s="271"/>
      <c r="I54" s="271"/>
      <c r="J54" s="271"/>
      <c r="K54" s="272"/>
    </row>
    <row r="55" spans="1:11" ht="15.75" customHeight="1">
      <c r="A55" s="135">
        <v>5030</v>
      </c>
      <c r="B55" s="15">
        <v>716000</v>
      </c>
      <c r="C55" s="148" t="s">
        <v>198</v>
      </c>
      <c r="D55" s="267">
        <f>D56+D57</f>
        <v>0</v>
      </c>
      <c r="E55" s="267">
        <f t="shared" si="0"/>
        <v>0</v>
      </c>
      <c r="F55" s="267">
        <f aca="true" t="shared" si="9" ref="F55:K55">F56+F57</f>
        <v>0</v>
      </c>
      <c r="G55" s="267">
        <f t="shared" si="9"/>
        <v>0</v>
      </c>
      <c r="H55" s="267">
        <f t="shared" si="9"/>
        <v>0</v>
      </c>
      <c r="I55" s="267">
        <f t="shared" si="9"/>
        <v>0</v>
      </c>
      <c r="J55" s="267">
        <f t="shared" si="9"/>
        <v>0</v>
      </c>
      <c r="K55" s="268">
        <f t="shared" si="9"/>
        <v>0</v>
      </c>
    </row>
    <row r="56" spans="1:11" ht="25.5">
      <c r="A56" s="151">
        <v>5031</v>
      </c>
      <c r="B56" s="140">
        <v>716100</v>
      </c>
      <c r="C56" s="149" t="s">
        <v>371</v>
      </c>
      <c r="D56" s="271"/>
      <c r="E56" s="271">
        <f t="shared" si="0"/>
        <v>0</v>
      </c>
      <c r="F56" s="271"/>
      <c r="G56" s="271"/>
      <c r="H56" s="271"/>
      <c r="I56" s="271"/>
      <c r="J56" s="271"/>
      <c r="K56" s="272"/>
    </row>
    <row r="57" spans="1:11" ht="25.5">
      <c r="A57" s="151">
        <v>5032</v>
      </c>
      <c r="B57" s="140">
        <v>716200</v>
      </c>
      <c r="C57" s="149" t="s">
        <v>372</v>
      </c>
      <c r="D57" s="271"/>
      <c r="E57" s="271">
        <f t="shared" si="0"/>
        <v>0</v>
      </c>
      <c r="F57" s="271"/>
      <c r="G57" s="271"/>
      <c r="H57" s="271"/>
      <c r="I57" s="271"/>
      <c r="J57" s="271"/>
      <c r="K57" s="272"/>
    </row>
    <row r="58" spans="1:11" ht="15.75" customHeight="1">
      <c r="A58" s="135">
        <v>5033</v>
      </c>
      <c r="B58" s="15">
        <v>717000</v>
      </c>
      <c r="C58" s="148" t="s">
        <v>760</v>
      </c>
      <c r="D58" s="267">
        <f>SUM(D63:D68)</f>
        <v>0</v>
      </c>
      <c r="E58" s="267">
        <f aca="true" t="shared" si="10" ref="E58:E99">SUM(F58:K58)</f>
        <v>0</v>
      </c>
      <c r="F58" s="267">
        <f aca="true" t="shared" si="11" ref="F58:K58">SUM(F63:F68)</f>
        <v>0</v>
      </c>
      <c r="G58" s="267">
        <f t="shared" si="11"/>
        <v>0</v>
      </c>
      <c r="H58" s="267">
        <f t="shared" si="11"/>
        <v>0</v>
      </c>
      <c r="I58" s="267">
        <f t="shared" si="11"/>
        <v>0</v>
      </c>
      <c r="J58" s="267">
        <f t="shared" si="11"/>
        <v>0</v>
      </c>
      <c r="K58" s="268">
        <f t="shared" si="11"/>
        <v>0</v>
      </c>
    </row>
    <row r="59" spans="1:11" ht="12.75">
      <c r="A59" s="609" t="s">
        <v>533</v>
      </c>
      <c r="B59" s="610" t="s">
        <v>534</v>
      </c>
      <c r="C59" s="608" t="s">
        <v>535</v>
      </c>
      <c r="D59" s="604" t="s">
        <v>907</v>
      </c>
      <c r="E59" s="604" t="s">
        <v>457</v>
      </c>
      <c r="F59" s="604"/>
      <c r="G59" s="604"/>
      <c r="H59" s="604"/>
      <c r="I59" s="604"/>
      <c r="J59" s="604"/>
      <c r="K59" s="613"/>
    </row>
    <row r="60" spans="1:11" ht="12.75">
      <c r="A60" s="609"/>
      <c r="B60" s="610"/>
      <c r="C60" s="608"/>
      <c r="D60" s="604"/>
      <c r="E60" s="608" t="s">
        <v>415</v>
      </c>
      <c r="F60" s="604" t="s">
        <v>910</v>
      </c>
      <c r="G60" s="604"/>
      <c r="H60" s="604"/>
      <c r="I60" s="604"/>
      <c r="J60" s="604" t="s">
        <v>909</v>
      </c>
      <c r="K60" s="613" t="s">
        <v>63</v>
      </c>
    </row>
    <row r="61" spans="1:11" ht="25.5">
      <c r="A61" s="609"/>
      <c r="B61" s="610"/>
      <c r="C61" s="608"/>
      <c r="D61" s="604"/>
      <c r="E61" s="608"/>
      <c r="F61" s="273" t="s">
        <v>458</v>
      </c>
      <c r="G61" s="273" t="s">
        <v>459</v>
      </c>
      <c r="H61" s="273" t="s">
        <v>908</v>
      </c>
      <c r="I61" s="273" t="s">
        <v>62</v>
      </c>
      <c r="J61" s="604"/>
      <c r="K61" s="613"/>
    </row>
    <row r="62" spans="1:11" ht="12.75">
      <c r="A62" s="26" t="s">
        <v>416</v>
      </c>
      <c r="B62" s="25" t="s">
        <v>417</v>
      </c>
      <c r="C62" s="25" t="s">
        <v>418</v>
      </c>
      <c r="D62" s="25" t="s">
        <v>419</v>
      </c>
      <c r="E62" s="25" t="s">
        <v>420</v>
      </c>
      <c r="F62" s="25" t="s">
        <v>421</v>
      </c>
      <c r="G62" s="25" t="s">
        <v>422</v>
      </c>
      <c r="H62" s="25" t="s">
        <v>423</v>
      </c>
      <c r="I62" s="25" t="s">
        <v>424</v>
      </c>
      <c r="J62" s="25" t="s">
        <v>425</v>
      </c>
      <c r="K62" s="34" t="s">
        <v>426</v>
      </c>
    </row>
    <row r="63" spans="1:11" ht="18.75" customHeight="1">
      <c r="A63" s="151">
        <v>5034</v>
      </c>
      <c r="B63" s="140">
        <v>717100</v>
      </c>
      <c r="C63" s="149" t="s">
        <v>374</v>
      </c>
      <c r="D63" s="271"/>
      <c r="E63" s="271">
        <f t="shared" si="10"/>
        <v>0</v>
      </c>
      <c r="F63" s="271"/>
      <c r="G63" s="271"/>
      <c r="H63" s="271"/>
      <c r="I63" s="271"/>
      <c r="J63" s="271"/>
      <c r="K63" s="272"/>
    </row>
    <row r="64" spans="1:11" ht="18.75" customHeight="1">
      <c r="A64" s="151">
        <v>5035</v>
      </c>
      <c r="B64" s="140">
        <v>717200</v>
      </c>
      <c r="C64" s="149" t="s">
        <v>375</v>
      </c>
      <c r="D64" s="271"/>
      <c r="E64" s="271">
        <f t="shared" si="10"/>
        <v>0</v>
      </c>
      <c r="F64" s="271"/>
      <c r="G64" s="271"/>
      <c r="H64" s="271"/>
      <c r="I64" s="271"/>
      <c r="J64" s="271"/>
      <c r="K64" s="272"/>
    </row>
    <row r="65" spans="1:11" ht="18.75" customHeight="1">
      <c r="A65" s="151">
        <v>5036</v>
      </c>
      <c r="B65" s="140">
        <v>717300</v>
      </c>
      <c r="C65" s="149" t="s">
        <v>110</v>
      </c>
      <c r="D65" s="271"/>
      <c r="E65" s="271">
        <f t="shared" si="10"/>
        <v>0</v>
      </c>
      <c r="F65" s="271"/>
      <c r="G65" s="271"/>
      <c r="H65" s="271"/>
      <c r="I65" s="271"/>
      <c r="J65" s="271"/>
      <c r="K65" s="272"/>
    </row>
    <row r="66" spans="1:11" ht="18.75" customHeight="1">
      <c r="A66" s="151">
        <v>5037</v>
      </c>
      <c r="B66" s="140">
        <v>717400</v>
      </c>
      <c r="C66" s="149" t="s">
        <v>111</v>
      </c>
      <c r="D66" s="271"/>
      <c r="E66" s="271">
        <f t="shared" si="10"/>
        <v>0</v>
      </c>
      <c r="F66" s="271"/>
      <c r="G66" s="271"/>
      <c r="H66" s="271"/>
      <c r="I66" s="271"/>
      <c r="J66" s="271"/>
      <c r="K66" s="272"/>
    </row>
    <row r="67" spans="1:11" ht="18.75" customHeight="1">
      <c r="A67" s="151">
        <v>5038</v>
      </c>
      <c r="B67" s="140">
        <v>717500</v>
      </c>
      <c r="C67" s="149" t="s">
        <v>112</v>
      </c>
      <c r="D67" s="271"/>
      <c r="E67" s="271">
        <f t="shared" si="10"/>
        <v>0</v>
      </c>
      <c r="F67" s="271"/>
      <c r="G67" s="271"/>
      <c r="H67" s="271"/>
      <c r="I67" s="271"/>
      <c r="J67" s="271"/>
      <c r="K67" s="272"/>
    </row>
    <row r="68" spans="1:11" ht="18.75" customHeight="1">
      <c r="A68" s="151">
        <v>5039</v>
      </c>
      <c r="B68" s="140">
        <v>717600</v>
      </c>
      <c r="C68" s="149" t="s">
        <v>113</v>
      </c>
      <c r="D68" s="271"/>
      <c r="E68" s="271">
        <f t="shared" si="10"/>
        <v>0</v>
      </c>
      <c r="F68" s="271"/>
      <c r="G68" s="271"/>
      <c r="H68" s="271"/>
      <c r="I68" s="271"/>
      <c r="J68" s="271"/>
      <c r="K68" s="272"/>
    </row>
    <row r="69" spans="1:11" ht="38.25">
      <c r="A69" s="135">
        <v>5040</v>
      </c>
      <c r="B69" s="15">
        <v>719000</v>
      </c>
      <c r="C69" s="148" t="s">
        <v>114</v>
      </c>
      <c r="D69" s="267">
        <f>SUM(D70:D75)</f>
        <v>0</v>
      </c>
      <c r="E69" s="267">
        <f t="shared" si="10"/>
        <v>0</v>
      </c>
      <c r="F69" s="267">
        <f aca="true" t="shared" si="12" ref="F69:K69">SUM(F70:F75)</f>
        <v>0</v>
      </c>
      <c r="G69" s="267">
        <f t="shared" si="12"/>
        <v>0</v>
      </c>
      <c r="H69" s="267">
        <f t="shared" si="12"/>
        <v>0</v>
      </c>
      <c r="I69" s="267">
        <f t="shared" si="12"/>
        <v>0</v>
      </c>
      <c r="J69" s="267">
        <f t="shared" si="12"/>
        <v>0</v>
      </c>
      <c r="K69" s="268">
        <f t="shared" si="12"/>
        <v>0</v>
      </c>
    </row>
    <row r="70" spans="1:11" ht="25.5">
      <c r="A70" s="151">
        <v>5041</v>
      </c>
      <c r="B70" s="140">
        <v>719100</v>
      </c>
      <c r="C70" s="149" t="s">
        <v>181</v>
      </c>
      <c r="D70" s="271"/>
      <c r="E70" s="271">
        <f t="shared" si="10"/>
        <v>0</v>
      </c>
      <c r="F70" s="271"/>
      <c r="G70" s="271"/>
      <c r="H70" s="271"/>
      <c r="I70" s="271"/>
      <c r="J70" s="271"/>
      <c r="K70" s="272"/>
    </row>
    <row r="71" spans="1:11" ht="25.5">
      <c r="A71" s="151">
        <v>5042</v>
      </c>
      <c r="B71" s="140">
        <v>719200</v>
      </c>
      <c r="C71" s="149" t="s">
        <v>182</v>
      </c>
      <c r="D71" s="271"/>
      <c r="E71" s="271">
        <f t="shared" si="10"/>
        <v>0</v>
      </c>
      <c r="F71" s="271"/>
      <c r="G71" s="271"/>
      <c r="H71" s="271"/>
      <c r="I71" s="271"/>
      <c r="J71" s="271"/>
      <c r="K71" s="272"/>
    </row>
    <row r="72" spans="1:11" ht="25.5">
      <c r="A72" s="151">
        <v>5043</v>
      </c>
      <c r="B72" s="140">
        <v>719300</v>
      </c>
      <c r="C72" s="149" t="s">
        <v>508</v>
      </c>
      <c r="D72" s="271"/>
      <c r="E72" s="271">
        <f t="shared" si="10"/>
        <v>0</v>
      </c>
      <c r="F72" s="271"/>
      <c r="G72" s="271"/>
      <c r="H72" s="271"/>
      <c r="I72" s="271"/>
      <c r="J72" s="271"/>
      <c r="K72" s="272"/>
    </row>
    <row r="73" spans="1:11" ht="18.75" customHeight="1">
      <c r="A73" s="151">
        <v>5044</v>
      </c>
      <c r="B73" s="140">
        <v>719400</v>
      </c>
      <c r="C73" s="149" t="s">
        <v>509</v>
      </c>
      <c r="D73" s="271"/>
      <c r="E73" s="271">
        <f t="shared" si="10"/>
        <v>0</v>
      </c>
      <c r="F73" s="271"/>
      <c r="G73" s="271"/>
      <c r="H73" s="271"/>
      <c r="I73" s="271"/>
      <c r="J73" s="271"/>
      <c r="K73" s="272"/>
    </row>
    <row r="74" spans="1:11" ht="25.5">
      <c r="A74" s="151">
        <v>5045</v>
      </c>
      <c r="B74" s="140">
        <v>719500</v>
      </c>
      <c r="C74" s="149" t="s">
        <v>510</v>
      </c>
      <c r="D74" s="271"/>
      <c r="E74" s="271">
        <f t="shared" si="10"/>
        <v>0</v>
      </c>
      <c r="F74" s="271"/>
      <c r="G74" s="271"/>
      <c r="H74" s="271"/>
      <c r="I74" s="271"/>
      <c r="J74" s="271"/>
      <c r="K74" s="272"/>
    </row>
    <row r="75" spans="1:11" ht="25.5">
      <c r="A75" s="151">
        <v>5046</v>
      </c>
      <c r="B75" s="140">
        <v>719600</v>
      </c>
      <c r="C75" s="149" t="s">
        <v>196</v>
      </c>
      <c r="D75" s="271"/>
      <c r="E75" s="271">
        <f t="shared" si="10"/>
        <v>0</v>
      </c>
      <c r="F75" s="271"/>
      <c r="G75" s="271"/>
      <c r="H75" s="271"/>
      <c r="I75" s="271"/>
      <c r="J75" s="271"/>
      <c r="K75" s="272"/>
    </row>
    <row r="76" spans="1:11" ht="18.75" customHeight="1">
      <c r="A76" s="135">
        <v>5047</v>
      </c>
      <c r="B76" s="15">
        <v>720000</v>
      </c>
      <c r="C76" s="148" t="s">
        <v>115</v>
      </c>
      <c r="D76" s="20">
        <f>D77+D82</f>
        <v>0</v>
      </c>
      <c r="E76" s="20">
        <f t="shared" si="10"/>
        <v>0</v>
      </c>
      <c r="F76" s="20">
        <f aca="true" t="shared" si="13" ref="F76:K76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5">
        <v>5048</v>
      </c>
      <c r="B77" s="15">
        <v>721000</v>
      </c>
      <c r="C77" s="148" t="s">
        <v>116</v>
      </c>
      <c r="D77" s="20">
        <f>SUM(D78:D81)</f>
        <v>0</v>
      </c>
      <c r="E77" s="20">
        <f t="shared" si="10"/>
        <v>0</v>
      </c>
      <c r="F77" s="20">
        <f aca="true" t="shared" si="14" ref="F77:K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1">
        <v>5049</v>
      </c>
      <c r="B78" s="140">
        <v>721100</v>
      </c>
      <c r="C78" s="149" t="s">
        <v>197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1">
        <v>5050</v>
      </c>
      <c r="B79" s="140">
        <v>721200</v>
      </c>
      <c r="C79" s="149" t="s">
        <v>634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1">
        <v>5051</v>
      </c>
      <c r="B80" s="140">
        <v>721300</v>
      </c>
      <c r="C80" s="149" t="s">
        <v>685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1">
        <v>5052</v>
      </c>
      <c r="B81" s="140">
        <v>721400</v>
      </c>
      <c r="C81" s="149" t="s">
        <v>686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5">
        <v>5053</v>
      </c>
      <c r="B82" s="15">
        <v>722000</v>
      </c>
      <c r="C82" s="148" t="s">
        <v>117</v>
      </c>
      <c r="D82" s="20">
        <f>SUM(D83:D85)</f>
        <v>0</v>
      </c>
      <c r="E82" s="20">
        <f t="shared" si="10"/>
        <v>0</v>
      </c>
      <c r="F82" s="20">
        <f aca="true" t="shared" si="15" ref="F82:K82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1">
        <v>5054</v>
      </c>
      <c r="B83" s="140">
        <v>722100</v>
      </c>
      <c r="C83" s="149" t="s">
        <v>687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1">
        <v>5055</v>
      </c>
      <c r="B84" s="140">
        <v>722200</v>
      </c>
      <c r="C84" s="149" t="s">
        <v>118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1">
        <v>5056</v>
      </c>
      <c r="B85" s="140">
        <v>722300</v>
      </c>
      <c r="C85" s="149" t="s">
        <v>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 ht="12.75">
      <c r="A86" s="609" t="s">
        <v>533</v>
      </c>
      <c r="B86" s="610" t="s">
        <v>534</v>
      </c>
      <c r="C86" s="608" t="s">
        <v>535</v>
      </c>
      <c r="D86" s="601" t="s">
        <v>907</v>
      </c>
      <c r="E86" s="601" t="s">
        <v>457</v>
      </c>
      <c r="F86" s="601"/>
      <c r="G86" s="601"/>
      <c r="H86" s="601"/>
      <c r="I86" s="601"/>
      <c r="J86" s="601"/>
      <c r="K86" s="602"/>
    </row>
    <row r="87" spans="1:11" ht="12.75">
      <c r="A87" s="609"/>
      <c r="B87" s="610"/>
      <c r="C87" s="608"/>
      <c r="D87" s="601"/>
      <c r="E87" s="600" t="s">
        <v>415</v>
      </c>
      <c r="F87" s="601" t="s">
        <v>910</v>
      </c>
      <c r="G87" s="601"/>
      <c r="H87" s="601"/>
      <c r="I87" s="601"/>
      <c r="J87" s="601" t="s">
        <v>909</v>
      </c>
      <c r="K87" s="602" t="s">
        <v>63</v>
      </c>
    </row>
    <row r="88" spans="1:11" ht="25.5">
      <c r="A88" s="609"/>
      <c r="B88" s="610"/>
      <c r="C88" s="608"/>
      <c r="D88" s="601"/>
      <c r="E88" s="600"/>
      <c r="F88" s="15" t="s">
        <v>458</v>
      </c>
      <c r="G88" s="15" t="s">
        <v>459</v>
      </c>
      <c r="H88" s="15" t="s">
        <v>908</v>
      </c>
      <c r="I88" s="15" t="s">
        <v>62</v>
      </c>
      <c r="J88" s="601"/>
      <c r="K88" s="602"/>
    </row>
    <row r="89" spans="1:11" ht="12.75">
      <c r="A89" s="26" t="s">
        <v>416</v>
      </c>
      <c r="B89" s="25" t="s">
        <v>417</v>
      </c>
      <c r="C89" s="25" t="s">
        <v>418</v>
      </c>
      <c r="D89" s="27" t="s">
        <v>419</v>
      </c>
      <c r="E89" s="27" t="s">
        <v>420</v>
      </c>
      <c r="F89" s="27" t="s">
        <v>421</v>
      </c>
      <c r="G89" s="27" t="s">
        <v>422</v>
      </c>
      <c r="H89" s="27" t="s">
        <v>423</v>
      </c>
      <c r="I89" s="27" t="s">
        <v>424</v>
      </c>
      <c r="J89" s="27" t="s">
        <v>425</v>
      </c>
      <c r="K89" s="28" t="s">
        <v>426</v>
      </c>
    </row>
    <row r="90" spans="1:11" ht="25.5">
      <c r="A90" s="135">
        <v>5057</v>
      </c>
      <c r="B90" s="15">
        <v>730000</v>
      </c>
      <c r="C90" s="148" t="s">
        <v>761</v>
      </c>
      <c r="D90" s="20">
        <f>D91+D94+D99</f>
        <v>6000</v>
      </c>
      <c r="E90" s="20">
        <f t="shared" si="10"/>
        <v>0</v>
      </c>
      <c r="F90" s="20">
        <f aca="true" t="shared" si="16" ref="F90:K90">F91+F94+F99</f>
        <v>0</v>
      </c>
      <c r="G90" s="20">
        <f t="shared" si="16"/>
        <v>0</v>
      </c>
      <c r="H90" s="20">
        <f t="shared" si="16"/>
        <v>0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5">
        <v>5058</v>
      </c>
      <c r="B91" s="15">
        <v>731000</v>
      </c>
      <c r="C91" s="148" t="s">
        <v>119</v>
      </c>
      <c r="D91" s="20">
        <f>D92+D93</f>
        <v>0</v>
      </c>
      <c r="E91" s="20">
        <f t="shared" si="10"/>
        <v>0</v>
      </c>
      <c r="F91" s="20">
        <f aca="true" t="shared" si="17" ref="F91:K91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1">
        <v>5059</v>
      </c>
      <c r="B92" s="140">
        <v>731100</v>
      </c>
      <c r="C92" s="149" t="s">
        <v>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1">
        <v>5060</v>
      </c>
      <c r="B93" s="140">
        <v>731200</v>
      </c>
      <c r="C93" s="149" t="s">
        <v>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5">
        <v>5061</v>
      </c>
      <c r="B94" s="15">
        <v>732000</v>
      </c>
      <c r="C94" s="148" t="s">
        <v>762</v>
      </c>
      <c r="D94" s="20">
        <f>D95+D96+D97+D98</f>
        <v>6000</v>
      </c>
      <c r="E94" s="20">
        <f t="shared" si="10"/>
        <v>0</v>
      </c>
      <c r="F94" s="20">
        <f aca="true" t="shared" si="18" ref="F94:K94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1">
        <v>5062</v>
      </c>
      <c r="B95" s="140">
        <v>732100</v>
      </c>
      <c r="C95" s="149" t="s">
        <v>4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1">
        <v>5063</v>
      </c>
      <c r="B96" s="140">
        <v>732200</v>
      </c>
      <c r="C96" s="149" t="s">
        <v>428</v>
      </c>
      <c r="D96" s="22">
        <v>6000</v>
      </c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1">
        <v>5064</v>
      </c>
      <c r="B97" s="140">
        <v>732300</v>
      </c>
      <c r="C97" s="149" t="s">
        <v>748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1">
        <v>5065</v>
      </c>
      <c r="B98" s="140">
        <v>732400</v>
      </c>
      <c r="C98" s="149" t="s">
        <v>749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5">
        <v>5066</v>
      </c>
      <c r="B99" s="15">
        <v>733000</v>
      </c>
      <c r="C99" s="148" t="s">
        <v>763</v>
      </c>
      <c r="D99" s="20">
        <f>D100+D101</f>
        <v>0</v>
      </c>
      <c r="E99" s="20">
        <f t="shared" si="10"/>
        <v>0</v>
      </c>
      <c r="F99" s="20">
        <f aca="true" t="shared" si="19" ref="F99:K99">F100+F101</f>
        <v>0</v>
      </c>
      <c r="G99" s="20">
        <f t="shared" si="19"/>
        <v>0</v>
      </c>
      <c r="H99" s="20">
        <f t="shared" si="19"/>
        <v>0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1">
        <v>5067</v>
      </c>
      <c r="B100" s="140">
        <v>733100</v>
      </c>
      <c r="C100" s="149" t="s">
        <v>429</v>
      </c>
      <c r="D100" s="22"/>
      <c r="E100" s="23">
        <f aca="true" t="shared" si="20" ref="E100:E135">SUM(F100:K100)</f>
        <v>0</v>
      </c>
      <c r="F100" s="22"/>
      <c r="G100" s="22"/>
      <c r="H100" s="22"/>
      <c r="I100" s="22"/>
      <c r="J100" s="22"/>
      <c r="K100" s="24"/>
    </row>
    <row r="101" spans="1:11" ht="17.25" customHeight="1">
      <c r="A101" s="151">
        <v>5068</v>
      </c>
      <c r="B101" s="140">
        <v>733200</v>
      </c>
      <c r="C101" s="149" t="s">
        <v>430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5">
        <v>5069</v>
      </c>
      <c r="B102" s="15">
        <v>740000</v>
      </c>
      <c r="C102" s="148" t="s">
        <v>764</v>
      </c>
      <c r="D102" s="20">
        <f>D103+D110+D115+D126+D129</f>
        <v>49251</v>
      </c>
      <c r="E102" s="20">
        <f t="shared" si="20"/>
        <v>39704</v>
      </c>
      <c r="F102" s="20">
        <f aca="true" t="shared" si="21" ref="F102:K102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0</v>
      </c>
      <c r="J102" s="20">
        <f t="shared" si="21"/>
        <v>0</v>
      </c>
      <c r="K102" s="21">
        <f t="shared" si="21"/>
        <v>39704</v>
      </c>
    </row>
    <row r="103" spans="1:11" ht="17.25" customHeight="1">
      <c r="A103" s="135">
        <v>5070</v>
      </c>
      <c r="B103" s="15">
        <v>741000</v>
      </c>
      <c r="C103" s="148" t="s">
        <v>765</v>
      </c>
      <c r="D103" s="20">
        <f>SUM(D104:D109)</f>
        <v>0</v>
      </c>
      <c r="E103" s="20">
        <f t="shared" si="20"/>
        <v>0</v>
      </c>
      <c r="F103" s="20">
        <f aca="true" t="shared" si="22" ref="F103:K103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0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51">
        <v>5071</v>
      </c>
      <c r="B104" s="140">
        <v>741100</v>
      </c>
      <c r="C104" s="149" t="s">
        <v>431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1">
        <v>5072</v>
      </c>
      <c r="B105" s="140">
        <v>741200</v>
      </c>
      <c r="C105" s="149" t="s">
        <v>432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1">
        <v>5073</v>
      </c>
      <c r="B106" s="140">
        <v>741300</v>
      </c>
      <c r="C106" s="149" t="s">
        <v>433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1">
        <v>5074</v>
      </c>
      <c r="B107" s="140">
        <v>741400</v>
      </c>
      <c r="C107" s="149" t="s">
        <v>434</v>
      </c>
      <c r="D107" s="29"/>
      <c r="E107" s="23">
        <f t="shared" si="20"/>
        <v>0</v>
      </c>
      <c r="F107" s="54"/>
      <c r="G107" s="54"/>
      <c r="H107" s="54"/>
      <c r="I107" s="54"/>
      <c r="J107" s="54"/>
      <c r="K107" s="55"/>
    </row>
    <row r="108" spans="1:11" ht="17.25" customHeight="1">
      <c r="A108" s="151">
        <v>5075</v>
      </c>
      <c r="B108" s="140">
        <v>741500</v>
      </c>
      <c r="C108" s="149" t="s">
        <v>435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1">
        <v>5076</v>
      </c>
      <c r="B109" s="140">
        <v>741600</v>
      </c>
      <c r="C109" s="149" t="s">
        <v>120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5">
        <v>5077</v>
      </c>
      <c r="B110" s="15">
        <v>742000</v>
      </c>
      <c r="C110" s="148" t="s">
        <v>766</v>
      </c>
      <c r="D110" s="20">
        <f>SUM(D111:D114)</f>
        <v>49251</v>
      </c>
      <c r="E110" s="20">
        <f t="shared" si="20"/>
        <v>39704</v>
      </c>
      <c r="F110" s="20">
        <f aca="true" t="shared" si="23" ref="F110:K110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39704</v>
      </c>
    </row>
    <row r="111" spans="1:11" ht="25.5">
      <c r="A111" s="151">
        <v>5078</v>
      </c>
      <c r="B111" s="140">
        <v>742100</v>
      </c>
      <c r="C111" s="149" t="s">
        <v>436</v>
      </c>
      <c r="D111" s="22">
        <v>49251</v>
      </c>
      <c r="E111" s="23">
        <f t="shared" si="20"/>
        <v>39704</v>
      </c>
      <c r="F111" s="22"/>
      <c r="G111" s="22"/>
      <c r="H111" s="22"/>
      <c r="I111" s="22"/>
      <c r="J111" s="22"/>
      <c r="K111" s="24">
        <v>39704</v>
      </c>
    </row>
    <row r="112" spans="1:11" ht="17.25" customHeight="1">
      <c r="A112" s="151">
        <v>5079</v>
      </c>
      <c r="B112" s="140">
        <v>742200</v>
      </c>
      <c r="C112" s="149" t="s">
        <v>121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1">
        <v>5080</v>
      </c>
      <c r="B113" s="140">
        <v>742300</v>
      </c>
      <c r="C113" s="149" t="s">
        <v>369</v>
      </c>
      <c r="D113" s="22"/>
      <c r="E113" s="23">
        <f t="shared" si="20"/>
        <v>0</v>
      </c>
      <c r="F113" s="22"/>
      <c r="G113" s="22"/>
      <c r="H113" s="22"/>
      <c r="I113" s="22"/>
      <c r="J113" s="22"/>
      <c r="K113" s="24"/>
    </row>
    <row r="114" spans="1:11" ht="17.25" customHeight="1">
      <c r="A114" s="151">
        <v>5081</v>
      </c>
      <c r="B114" s="140">
        <v>742400</v>
      </c>
      <c r="C114" s="149" t="s">
        <v>370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5">
        <v>5082</v>
      </c>
      <c r="B115" s="15">
        <v>743000</v>
      </c>
      <c r="C115" s="148" t="s">
        <v>767</v>
      </c>
      <c r="D115" s="20">
        <f>SUM(D120:D125)</f>
        <v>0</v>
      </c>
      <c r="E115" s="20">
        <f t="shared" si="20"/>
        <v>0</v>
      </c>
      <c r="F115" s="20">
        <f aca="true" t="shared" si="24" ref="F115:K115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 ht="12.75">
      <c r="A116" s="609" t="s">
        <v>533</v>
      </c>
      <c r="B116" s="610" t="s">
        <v>534</v>
      </c>
      <c r="C116" s="608" t="s">
        <v>535</v>
      </c>
      <c r="D116" s="601" t="s">
        <v>907</v>
      </c>
      <c r="E116" s="601" t="s">
        <v>457</v>
      </c>
      <c r="F116" s="601"/>
      <c r="G116" s="601"/>
      <c r="H116" s="601"/>
      <c r="I116" s="601"/>
      <c r="J116" s="601"/>
      <c r="K116" s="602"/>
    </row>
    <row r="117" spans="1:11" ht="12.75">
      <c r="A117" s="609"/>
      <c r="B117" s="610"/>
      <c r="C117" s="608"/>
      <c r="D117" s="601"/>
      <c r="E117" s="600" t="s">
        <v>415</v>
      </c>
      <c r="F117" s="601" t="s">
        <v>910</v>
      </c>
      <c r="G117" s="601"/>
      <c r="H117" s="601"/>
      <c r="I117" s="601"/>
      <c r="J117" s="601" t="s">
        <v>909</v>
      </c>
      <c r="K117" s="602" t="s">
        <v>63</v>
      </c>
    </row>
    <row r="118" spans="1:11" ht="25.5">
      <c r="A118" s="609"/>
      <c r="B118" s="610"/>
      <c r="C118" s="608"/>
      <c r="D118" s="601"/>
      <c r="E118" s="600"/>
      <c r="F118" s="15" t="s">
        <v>458</v>
      </c>
      <c r="G118" s="15" t="s">
        <v>459</v>
      </c>
      <c r="H118" s="15" t="s">
        <v>908</v>
      </c>
      <c r="I118" s="15" t="s">
        <v>62</v>
      </c>
      <c r="J118" s="601"/>
      <c r="K118" s="602"/>
    </row>
    <row r="119" spans="1:11" ht="12.75">
      <c r="A119" s="26" t="s">
        <v>416</v>
      </c>
      <c r="B119" s="25" t="s">
        <v>417</v>
      </c>
      <c r="C119" s="25" t="s">
        <v>418</v>
      </c>
      <c r="D119" s="27" t="s">
        <v>419</v>
      </c>
      <c r="E119" s="27" t="s">
        <v>420</v>
      </c>
      <c r="F119" s="27" t="s">
        <v>421</v>
      </c>
      <c r="G119" s="27" t="s">
        <v>422</v>
      </c>
      <c r="H119" s="27" t="s">
        <v>423</v>
      </c>
      <c r="I119" s="27" t="s">
        <v>424</v>
      </c>
      <c r="J119" s="27" t="s">
        <v>425</v>
      </c>
      <c r="K119" s="28" t="s">
        <v>426</v>
      </c>
    </row>
    <row r="120" spans="1:11" ht="18.75" customHeight="1">
      <c r="A120" s="151">
        <v>5083</v>
      </c>
      <c r="B120" s="140">
        <v>743100</v>
      </c>
      <c r="C120" s="149" t="s">
        <v>768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1">
        <v>5084</v>
      </c>
      <c r="B121" s="140">
        <v>743200</v>
      </c>
      <c r="C121" s="149" t="s">
        <v>450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1">
        <v>5085</v>
      </c>
      <c r="B122" s="140">
        <v>743300</v>
      </c>
      <c r="C122" s="149" t="s">
        <v>451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1">
        <v>5086</v>
      </c>
      <c r="B123" s="140">
        <v>743400</v>
      </c>
      <c r="C123" s="149" t="s">
        <v>452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1">
        <v>5087</v>
      </c>
      <c r="B124" s="140">
        <v>743500</v>
      </c>
      <c r="C124" s="149" t="s">
        <v>453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1">
        <v>5088</v>
      </c>
      <c r="B125" s="140">
        <v>743900</v>
      </c>
      <c r="C125" s="149" t="s">
        <v>454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5">
        <v>5089</v>
      </c>
      <c r="B126" s="15">
        <v>744000</v>
      </c>
      <c r="C126" s="148" t="s">
        <v>769</v>
      </c>
      <c r="D126" s="20">
        <f>D127+D128</f>
        <v>0</v>
      </c>
      <c r="E126" s="20">
        <f t="shared" si="20"/>
        <v>0</v>
      </c>
      <c r="F126" s="20">
        <f aca="true" t="shared" si="25" ref="F126:K126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0</v>
      </c>
      <c r="K126" s="21">
        <f t="shared" si="25"/>
        <v>0</v>
      </c>
    </row>
    <row r="127" spans="1:11" ht="27" customHeight="1">
      <c r="A127" s="151">
        <v>5090</v>
      </c>
      <c r="B127" s="140">
        <v>744100</v>
      </c>
      <c r="C127" s="149" t="s">
        <v>5</v>
      </c>
      <c r="D127" s="22"/>
      <c r="E127" s="23">
        <f t="shared" si="20"/>
        <v>0</v>
      </c>
      <c r="F127" s="22"/>
      <c r="G127" s="22"/>
      <c r="H127" s="22"/>
      <c r="I127" s="22"/>
      <c r="J127" s="22"/>
      <c r="K127" s="24"/>
    </row>
    <row r="128" spans="1:11" ht="25.5">
      <c r="A128" s="151">
        <v>5091</v>
      </c>
      <c r="B128" s="140">
        <v>744200</v>
      </c>
      <c r="C128" s="149" t="s">
        <v>6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5">
        <v>5092</v>
      </c>
      <c r="B129" s="15">
        <v>745000</v>
      </c>
      <c r="C129" s="148" t="s">
        <v>770</v>
      </c>
      <c r="D129" s="20">
        <f>D130</f>
        <v>0</v>
      </c>
      <c r="E129" s="20">
        <f t="shared" si="20"/>
        <v>0</v>
      </c>
      <c r="F129" s="20">
        <f aca="true" t="shared" si="26" ref="F129:K129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0</v>
      </c>
    </row>
    <row r="130" spans="1:11" ht="18.75" customHeight="1">
      <c r="A130" s="151">
        <v>5093</v>
      </c>
      <c r="B130" s="140">
        <v>745100</v>
      </c>
      <c r="C130" s="149" t="s">
        <v>7</v>
      </c>
      <c r="D130" s="22"/>
      <c r="E130" s="23">
        <f t="shared" si="20"/>
        <v>0</v>
      </c>
      <c r="F130" s="22"/>
      <c r="G130" s="22"/>
      <c r="H130" s="22"/>
      <c r="I130" s="22"/>
      <c r="J130" s="22"/>
      <c r="K130" s="24"/>
    </row>
    <row r="131" spans="1:11" ht="25.5">
      <c r="A131" s="135">
        <v>5094</v>
      </c>
      <c r="B131" s="15">
        <v>770000</v>
      </c>
      <c r="C131" s="148" t="s">
        <v>771</v>
      </c>
      <c r="D131" s="20">
        <f>D132+D134</f>
        <v>0</v>
      </c>
      <c r="E131" s="20">
        <f t="shared" si="20"/>
        <v>0</v>
      </c>
      <c r="F131" s="20">
        <f aca="true" t="shared" si="27" ref="F131:K131">F132+F134</f>
        <v>0</v>
      </c>
      <c r="G131" s="20">
        <f t="shared" si="27"/>
        <v>0</v>
      </c>
      <c r="H131" s="20">
        <f t="shared" si="27"/>
        <v>0</v>
      </c>
      <c r="I131" s="20">
        <f t="shared" si="27"/>
        <v>0</v>
      </c>
      <c r="J131" s="20">
        <f t="shared" si="27"/>
        <v>0</v>
      </c>
      <c r="K131" s="21">
        <f t="shared" si="27"/>
        <v>0</v>
      </c>
    </row>
    <row r="132" spans="1:11" ht="25.5">
      <c r="A132" s="135">
        <v>5095</v>
      </c>
      <c r="B132" s="15">
        <v>771000</v>
      </c>
      <c r="C132" s="148" t="s">
        <v>772</v>
      </c>
      <c r="D132" s="20">
        <f>D133</f>
        <v>0</v>
      </c>
      <c r="E132" s="20">
        <f t="shared" si="20"/>
        <v>0</v>
      </c>
      <c r="F132" s="20">
        <f aca="true" t="shared" si="28" ref="F132:K132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0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1">
        <v>5096</v>
      </c>
      <c r="B133" s="140">
        <v>771100</v>
      </c>
      <c r="C133" s="149" t="s">
        <v>654</v>
      </c>
      <c r="D133" s="22"/>
      <c r="E133" s="23">
        <f t="shared" si="20"/>
        <v>0</v>
      </c>
      <c r="F133" s="22"/>
      <c r="G133" s="22"/>
      <c r="H133" s="22"/>
      <c r="I133" s="22"/>
      <c r="J133" s="22"/>
      <c r="K133" s="24"/>
    </row>
    <row r="134" spans="1:11" ht="25.5">
      <c r="A134" s="135">
        <v>5097</v>
      </c>
      <c r="B134" s="15">
        <v>772000</v>
      </c>
      <c r="C134" s="148" t="s">
        <v>773</v>
      </c>
      <c r="D134" s="20">
        <f>D135</f>
        <v>0</v>
      </c>
      <c r="E134" s="20">
        <f t="shared" si="20"/>
        <v>0</v>
      </c>
      <c r="F134" s="20">
        <f aca="true" t="shared" si="29" ref="F134:K134">F135</f>
        <v>0</v>
      </c>
      <c r="G134" s="20">
        <f t="shared" si="29"/>
        <v>0</v>
      </c>
      <c r="H134" s="20">
        <f t="shared" si="29"/>
        <v>0</v>
      </c>
      <c r="I134" s="20">
        <f t="shared" si="29"/>
        <v>0</v>
      </c>
      <c r="J134" s="20">
        <f t="shared" si="29"/>
        <v>0</v>
      </c>
      <c r="K134" s="21">
        <f t="shared" si="29"/>
        <v>0</v>
      </c>
    </row>
    <row r="135" spans="1:11" ht="25.5">
      <c r="A135" s="151">
        <v>5098</v>
      </c>
      <c r="B135" s="140">
        <v>772100</v>
      </c>
      <c r="C135" s="149" t="s">
        <v>655</v>
      </c>
      <c r="D135" s="22"/>
      <c r="E135" s="23">
        <f t="shared" si="20"/>
        <v>0</v>
      </c>
      <c r="F135" s="22"/>
      <c r="G135" s="22"/>
      <c r="H135" s="22"/>
      <c r="I135" s="22"/>
      <c r="J135" s="22"/>
      <c r="K135" s="24"/>
    </row>
    <row r="136" spans="1:11" ht="25.5">
      <c r="A136" s="135">
        <v>5099</v>
      </c>
      <c r="B136" s="15">
        <v>780000</v>
      </c>
      <c r="C136" s="148" t="s">
        <v>774</v>
      </c>
      <c r="D136" s="20">
        <f>D137</f>
        <v>27189</v>
      </c>
      <c r="E136" s="20">
        <f aca="true" t="shared" si="30" ref="E136:E175">SUM(F136:K136)</f>
        <v>18787</v>
      </c>
      <c r="F136" s="20">
        <f aca="true" t="shared" si="31" ref="F136:K136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18787</v>
      </c>
      <c r="J136" s="20">
        <f t="shared" si="31"/>
        <v>0</v>
      </c>
      <c r="K136" s="21">
        <f t="shared" si="31"/>
        <v>0</v>
      </c>
    </row>
    <row r="137" spans="1:11" ht="25.5">
      <c r="A137" s="135">
        <v>5100</v>
      </c>
      <c r="B137" s="15">
        <v>781000</v>
      </c>
      <c r="C137" s="148" t="s">
        <v>775</v>
      </c>
      <c r="D137" s="20">
        <f>D138+D139</f>
        <v>27189</v>
      </c>
      <c r="E137" s="20">
        <f t="shared" si="30"/>
        <v>18787</v>
      </c>
      <c r="F137" s="20">
        <f aca="true" t="shared" si="32" ref="F137:K137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18787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1">
        <v>5101</v>
      </c>
      <c r="B138" s="140">
        <v>781100</v>
      </c>
      <c r="C138" s="149" t="s">
        <v>456</v>
      </c>
      <c r="D138" s="22">
        <v>27189</v>
      </c>
      <c r="E138" s="23">
        <f>SUM(F138:K138)</f>
        <v>18787</v>
      </c>
      <c r="F138" s="22"/>
      <c r="G138" s="22"/>
      <c r="H138" s="22"/>
      <c r="I138" s="22">
        <v>18787</v>
      </c>
      <c r="J138" s="22"/>
      <c r="K138" s="24"/>
    </row>
    <row r="139" spans="1:11" ht="25.5">
      <c r="A139" s="151">
        <v>5102</v>
      </c>
      <c r="B139" s="140">
        <v>781300</v>
      </c>
      <c r="C139" s="149" t="s">
        <v>486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5">
        <v>5103</v>
      </c>
      <c r="B140" s="15">
        <v>790000</v>
      </c>
      <c r="C140" s="148" t="s">
        <v>776</v>
      </c>
      <c r="D140" s="20">
        <f>D141</f>
        <v>0</v>
      </c>
      <c r="E140" s="20">
        <f t="shared" si="30"/>
        <v>0</v>
      </c>
      <c r="F140" s="20">
        <f aca="true" t="shared" si="33" ref="F140:K140">F141</f>
        <v>0</v>
      </c>
      <c r="G140" s="20">
        <f t="shared" si="33"/>
        <v>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5">
        <v>5104</v>
      </c>
      <c r="B141" s="15">
        <v>791000</v>
      </c>
      <c r="C141" s="148" t="s">
        <v>777</v>
      </c>
      <c r="D141" s="20">
        <f>D146</f>
        <v>0</v>
      </c>
      <c r="E141" s="20">
        <f t="shared" si="30"/>
        <v>0</v>
      </c>
      <c r="F141" s="20">
        <f aca="true" t="shared" si="34" ref="F141:K141">F146</f>
        <v>0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 ht="12.75">
      <c r="A142" s="609" t="s">
        <v>533</v>
      </c>
      <c r="B142" s="610" t="s">
        <v>534</v>
      </c>
      <c r="C142" s="608" t="s">
        <v>535</v>
      </c>
      <c r="D142" s="601" t="s">
        <v>907</v>
      </c>
      <c r="E142" s="601" t="s">
        <v>457</v>
      </c>
      <c r="F142" s="601"/>
      <c r="G142" s="601"/>
      <c r="H142" s="601"/>
      <c r="I142" s="601"/>
      <c r="J142" s="601"/>
      <c r="K142" s="602"/>
    </row>
    <row r="143" spans="1:11" ht="12.75">
      <c r="A143" s="609"/>
      <c r="B143" s="610"/>
      <c r="C143" s="608"/>
      <c r="D143" s="601"/>
      <c r="E143" s="600" t="s">
        <v>415</v>
      </c>
      <c r="F143" s="601" t="s">
        <v>910</v>
      </c>
      <c r="G143" s="601"/>
      <c r="H143" s="601"/>
      <c r="I143" s="601"/>
      <c r="J143" s="601" t="s">
        <v>909</v>
      </c>
      <c r="K143" s="602" t="s">
        <v>63</v>
      </c>
    </row>
    <row r="144" spans="1:11" ht="25.5">
      <c r="A144" s="609"/>
      <c r="B144" s="610"/>
      <c r="C144" s="608"/>
      <c r="D144" s="601"/>
      <c r="E144" s="600"/>
      <c r="F144" s="15" t="s">
        <v>458</v>
      </c>
      <c r="G144" s="15" t="s">
        <v>459</v>
      </c>
      <c r="H144" s="15" t="s">
        <v>908</v>
      </c>
      <c r="I144" s="15" t="s">
        <v>62</v>
      </c>
      <c r="J144" s="601"/>
      <c r="K144" s="602"/>
    </row>
    <row r="145" spans="1:11" ht="12.75">
      <c r="A145" s="26" t="s">
        <v>416</v>
      </c>
      <c r="B145" s="25" t="s">
        <v>417</v>
      </c>
      <c r="C145" s="25" t="s">
        <v>418</v>
      </c>
      <c r="D145" s="27" t="s">
        <v>419</v>
      </c>
      <c r="E145" s="27" t="s">
        <v>420</v>
      </c>
      <c r="F145" s="27" t="s">
        <v>421</v>
      </c>
      <c r="G145" s="27" t="s">
        <v>422</v>
      </c>
      <c r="H145" s="27" t="s">
        <v>423</v>
      </c>
      <c r="I145" s="27" t="s">
        <v>424</v>
      </c>
      <c r="J145" s="27" t="s">
        <v>425</v>
      </c>
      <c r="K145" s="28" t="s">
        <v>426</v>
      </c>
    </row>
    <row r="146" spans="1:11" ht="18.75" customHeight="1">
      <c r="A146" s="151">
        <v>5105</v>
      </c>
      <c r="B146" s="140">
        <v>791100</v>
      </c>
      <c r="C146" s="149" t="s">
        <v>653</v>
      </c>
      <c r="D146" s="22"/>
      <c r="E146" s="23">
        <f t="shared" si="30"/>
        <v>0</v>
      </c>
      <c r="F146" s="22"/>
      <c r="G146" s="22"/>
      <c r="H146" s="22"/>
      <c r="I146" s="22"/>
      <c r="J146" s="22"/>
      <c r="K146" s="24"/>
    </row>
    <row r="147" spans="1:11" ht="25.5">
      <c r="A147" s="135">
        <v>5106</v>
      </c>
      <c r="B147" s="15">
        <v>800000</v>
      </c>
      <c r="C147" s="148" t="s">
        <v>778</v>
      </c>
      <c r="D147" s="20">
        <f>D148+D155+D162+D165</f>
        <v>13887</v>
      </c>
      <c r="E147" s="20">
        <f t="shared" si="30"/>
        <v>16694</v>
      </c>
      <c r="F147" s="20">
        <f aca="true" t="shared" si="35" ref="F147:K147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16694</v>
      </c>
    </row>
    <row r="148" spans="1:11" ht="25.5">
      <c r="A148" s="135">
        <v>5107</v>
      </c>
      <c r="B148" s="15">
        <v>810000</v>
      </c>
      <c r="C148" s="148" t="s">
        <v>779</v>
      </c>
      <c r="D148" s="20">
        <f>D149+D151+D153</f>
        <v>0</v>
      </c>
      <c r="E148" s="20">
        <f t="shared" si="30"/>
        <v>0</v>
      </c>
      <c r="F148" s="20">
        <f aca="true" t="shared" si="36" ref="F148:K148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0</v>
      </c>
    </row>
    <row r="149" spans="1:11" ht="18.75" customHeight="1">
      <c r="A149" s="135">
        <v>5108</v>
      </c>
      <c r="B149" s="15">
        <v>811000</v>
      </c>
      <c r="C149" s="148" t="s">
        <v>780</v>
      </c>
      <c r="D149" s="20">
        <f>D150</f>
        <v>0</v>
      </c>
      <c r="E149" s="20">
        <f t="shared" si="30"/>
        <v>0</v>
      </c>
      <c r="F149" s="20">
        <f aca="true" t="shared" si="37" ref="F149:K149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0</v>
      </c>
    </row>
    <row r="150" spans="1:11" ht="18.75" customHeight="1">
      <c r="A150" s="151">
        <v>5109</v>
      </c>
      <c r="B150" s="140">
        <v>811100</v>
      </c>
      <c r="C150" s="149" t="s">
        <v>578</v>
      </c>
      <c r="D150" s="22"/>
      <c r="E150" s="23">
        <f t="shared" si="30"/>
        <v>0</v>
      </c>
      <c r="F150" s="22"/>
      <c r="G150" s="22"/>
      <c r="H150" s="22"/>
      <c r="I150" s="22"/>
      <c r="J150" s="22"/>
      <c r="K150" s="24"/>
    </row>
    <row r="151" spans="1:11" ht="25.5">
      <c r="A151" s="135">
        <v>5110</v>
      </c>
      <c r="B151" s="15">
        <v>812000</v>
      </c>
      <c r="C151" s="148" t="s">
        <v>781</v>
      </c>
      <c r="D151" s="20">
        <f>D152</f>
        <v>0</v>
      </c>
      <c r="E151" s="20">
        <f t="shared" si="30"/>
        <v>0</v>
      </c>
      <c r="F151" s="20">
        <f aca="true" t="shared" si="38" ref="F151:K151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51">
        <v>5111</v>
      </c>
      <c r="B152" s="140">
        <v>812100</v>
      </c>
      <c r="C152" s="149" t="s">
        <v>579</v>
      </c>
      <c r="D152" s="22"/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135">
        <v>5112</v>
      </c>
      <c r="B153" s="15">
        <v>813000</v>
      </c>
      <c r="C153" s="148" t="s">
        <v>782</v>
      </c>
      <c r="D153" s="20">
        <f>D154</f>
        <v>0</v>
      </c>
      <c r="E153" s="20">
        <f t="shared" si="30"/>
        <v>0</v>
      </c>
      <c r="F153" s="20">
        <f aca="true" t="shared" si="39" ref="F153:K153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1">
        <v>5113</v>
      </c>
      <c r="B154" s="140">
        <v>813100</v>
      </c>
      <c r="C154" s="149" t="s">
        <v>635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35">
        <v>5114</v>
      </c>
      <c r="B155" s="15">
        <v>820000</v>
      </c>
      <c r="C155" s="148" t="s">
        <v>783</v>
      </c>
      <c r="D155" s="20">
        <f>D156+D158+D160</f>
        <v>13887</v>
      </c>
      <c r="E155" s="20">
        <f t="shared" si="30"/>
        <v>16694</v>
      </c>
      <c r="F155" s="20">
        <f aca="true" t="shared" si="40" ref="F155:K155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16694</v>
      </c>
    </row>
    <row r="156" spans="1:11" ht="18.75" customHeight="1">
      <c r="A156" s="135">
        <v>5115</v>
      </c>
      <c r="B156" s="15">
        <v>821000</v>
      </c>
      <c r="C156" s="148" t="s">
        <v>784</v>
      </c>
      <c r="D156" s="20">
        <f>D157</f>
        <v>0</v>
      </c>
      <c r="E156" s="20">
        <f t="shared" si="30"/>
        <v>0</v>
      </c>
      <c r="F156" s="20">
        <f aca="true" t="shared" si="41" ref="F156:K156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1">
        <v>5116</v>
      </c>
      <c r="B157" s="140">
        <v>821100</v>
      </c>
      <c r="C157" s="149" t="s">
        <v>568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5">
        <v>5117</v>
      </c>
      <c r="B158" s="15">
        <v>822000</v>
      </c>
      <c r="C158" s="148" t="s">
        <v>785</v>
      </c>
      <c r="D158" s="20">
        <f>D159</f>
        <v>0</v>
      </c>
      <c r="E158" s="20">
        <f t="shared" si="30"/>
        <v>0</v>
      </c>
      <c r="F158" s="20">
        <f aca="true" t="shared" si="42" ref="F158:K158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1">
        <v>5118</v>
      </c>
      <c r="B159" s="140">
        <v>822100</v>
      </c>
      <c r="C159" s="149" t="s">
        <v>569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5">
        <v>5119</v>
      </c>
      <c r="B160" s="15">
        <v>823000</v>
      </c>
      <c r="C160" s="148" t="s">
        <v>786</v>
      </c>
      <c r="D160" s="20">
        <f>D161</f>
        <v>13887</v>
      </c>
      <c r="E160" s="20">
        <f t="shared" si="30"/>
        <v>16694</v>
      </c>
      <c r="F160" s="20">
        <f aca="true" t="shared" si="43" ref="F160:K160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16694</v>
      </c>
    </row>
    <row r="161" spans="1:11" ht="18.75" customHeight="1">
      <c r="A161" s="151">
        <v>5120</v>
      </c>
      <c r="B161" s="140">
        <v>823100</v>
      </c>
      <c r="C161" s="149" t="s">
        <v>570</v>
      </c>
      <c r="D161" s="22">
        <v>13887</v>
      </c>
      <c r="E161" s="23">
        <f t="shared" si="30"/>
        <v>16694</v>
      </c>
      <c r="F161" s="22"/>
      <c r="G161" s="22"/>
      <c r="H161" s="22"/>
      <c r="I161" s="22"/>
      <c r="J161" s="22"/>
      <c r="K161" s="24">
        <v>16694</v>
      </c>
    </row>
    <row r="162" spans="1:11" ht="18.75" customHeight="1">
      <c r="A162" s="135">
        <v>5121</v>
      </c>
      <c r="B162" s="15">
        <v>830000</v>
      </c>
      <c r="C162" s="148" t="s">
        <v>787</v>
      </c>
      <c r="D162" s="20">
        <f>D163</f>
        <v>0</v>
      </c>
      <c r="E162" s="20">
        <f t="shared" si="30"/>
        <v>0</v>
      </c>
      <c r="F162" s="20">
        <f aca="true" t="shared" si="44" ref="F162:K163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5">
        <v>5122</v>
      </c>
      <c r="B163" s="15">
        <v>831000</v>
      </c>
      <c r="C163" s="148" t="s">
        <v>788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1">
        <v>5123</v>
      </c>
      <c r="B164" s="140">
        <v>831100</v>
      </c>
      <c r="C164" s="149" t="s">
        <v>446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5">
        <v>5124</v>
      </c>
      <c r="B165" s="15">
        <v>840000</v>
      </c>
      <c r="C165" s="148" t="s">
        <v>789</v>
      </c>
      <c r="D165" s="20">
        <f>D166+D168+D174</f>
        <v>0</v>
      </c>
      <c r="E165" s="20">
        <f t="shared" si="30"/>
        <v>0</v>
      </c>
      <c r="F165" s="20">
        <f aca="true" t="shared" si="45" ref="F165:K16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5">
        <v>5125</v>
      </c>
      <c r="B166" s="15">
        <v>841000</v>
      </c>
      <c r="C166" s="148" t="s">
        <v>790</v>
      </c>
      <c r="D166" s="20">
        <f>D167</f>
        <v>0</v>
      </c>
      <c r="E166" s="20">
        <f t="shared" si="30"/>
        <v>0</v>
      </c>
      <c r="F166" s="20">
        <f aca="true" t="shared" si="46" ref="F166:K16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1">
        <v>5126</v>
      </c>
      <c r="B167" s="140">
        <v>841100</v>
      </c>
      <c r="C167" s="149" t="s">
        <v>447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5">
        <v>5127</v>
      </c>
      <c r="B168" s="15">
        <v>842000</v>
      </c>
      <c r="C168" s="148" t="s">
        <v>791</v>
      </c>
      <c r="D168" s="20">
        <f>D173</f>
        <v>0</v>
      </c>
      <c r="E168" s="20">
        <f t="shared" si="30"/>
        <v>0</v>
      </c>
      <c r="F168" s="20">
        <f aca="true" t="shared" si="47" ref="F168:K168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.75">
      <c r="A169" s="609" t="s">
        <v>533</v>
      </c>
      <c r="B169" s="610" t="s">
        <v>534</v>
      </c>
      <c r="C169" s="608" t="s">
        <v>535</v>
      </c>
      <c r="D169" s="601" t="s">
        <v>907</v>
      </c>
      <c r="E169" s="601" t="s">
        <v>457</v>
      </c>
      <c r="F169" s="601"/>
      <c r="G169" s="601"/>
      <c r="H169" s="601"/>
      <c r="I169" s="601"/>
      <c r="J169" s="601"/>
      <c r="K169" s="602"/>
    </row>
    <row r="170" spans="1:11" ht="12.75">
      <c r="A170" s="609"/>
      <c r="B170" s="610"/>
      <c r="C170" s="608"/>
      <c r="D170" s="601"/>
      <c r="E170" s="600" t="s">
        <v>415</v>
      </c>
      <c r="F170" s="601" t="s">
        <v>910</v>
      </c>
      <c r="G170" s="601"/>
      <c r="H170" s="601"/>
      <c r="I170" s="601"/>
      <c r="J170" s="601" t="s">
        <v>909</v>
      </c>
      <c r="K170" s="602" t="s">
        <v>63</v>
      </c>
    </row>
    <row r="171" spans="1:11" ht="25.5">
      <c r="A171" s="609"/>
      <c r="B171" s="610"/>
      <c r="C171" s="608"/>
      <c r="D171" s="601"/>
      <c r="E171" s="600"/>
      <c r="F171" s="15" t="s">
        <v>458</v>
      </c>
      <c r="G171" s="15" t="s">
        <v>459</v>
      </c>
      <c r="H171" s="15" t="s">
        <v>908</v>
      </c>
      <c r="I171" s="15" t="s">
        <v>62</v>
      </c>
      <c r="J171" s="601"/>
      <c r="K171" s="602"/>
    </row>
    <row r="172" spans="1:11" ht="12.75">
      <c r="A172" s="26" t="s">
        <v>416</v>
      </c>
      <c r="B172" s="25" t="s">
        <v>417</v>
      </c>
      <c r="C172" s="25" t="s">
        <v>418</v>
      </c>
      <c r="D172" s="27" t="s">
        <v>419</v>
      </c>
      <c r="E172" s="27" t="s">
        <v>420</v>
      </c>
      <c r="F172" s="27" t="s">
        <v>421</v>
      </c>
      <c r="G172" s="27" t="s">
        <v>422</v>
      </c>
      <c r="H172" s="27" t="s">
        <v>423</v>
      </c>
      <c r="I172" s="27" t="s">
        <v>424</v>
      </c>
      <c r="J172" s="27" t="s">
        <v>425</v>
      </c>
      <c r="K172" s="28" t="s">
        <v>426</v>
      </c>
    </row>
    <row r="173" spans="1:11" ht="22.5" customHeight="1">
      <c r="A173" s="151">
        <v>5128</v>
      </c>
      <c r="B173" s="140">
        <v>842100</v>
      </c>
      <c r="C173" s="149" t="s">
        <v>448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 ht="12.75">
      <c r="A174" s="135">
        <v>5129</v>
      </c>
      <c r="B174" s="15">
        <v>843000</v>
      </c>
      <c r="C174" s="148" t="s">
        <v>792</v>
      </c>
      <c r="D174" s="20">
        <f>D175</f>
        <v>0</v>
      </c>
      <c r="E174" s="20">
        <f t="shared" si="30"/>
        <v>0</v>
      </c>
      <c r="F174" s="20">
        <f aca="true" t="shared" si="48" ref="F174:K174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1">
        <v>5130</v>
      </c>
      <c r="B175" s="140">
        <v>843100</v>
      </c>
      <c r="C175" s="149" t="s">
        <v>449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5">
        <v>5131</v>
      </c>
      <c r="B176" s="15">
        <v>900000</v>
      </c>
      <c r="C176" s="148" t="s">
        <v>793</v>
      </c>
      <c r="D176" s="20">
        <f>D177+D200</f>
        <v>0</v>
      </c>
      <c r="E176" s="20">
        <f aca="true" t="shared" si="49" ref="E176:E211">SUM(F176:K176)</f>
        <v>0</v>
      </c>
      <c r="F176" s="20">
        <f aca="true" t="shared" si="50" ref="F176:K176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 ht="12.75">
      <c r="A177" s="135">
        <v>5132</v>
      </c>
      <c r="B177" s="15">
        <v>910000</v>
      </c>
      <c r="C177" s="148" t="s">
        <v>794</v>
      </c>
      <c r="D177" s="20">
        <f>D178+D188</f>
        <v>0</v>
      </c>
      <c r="E177" s="20">
        <f t="shared" si="49"/>
        <v>0</v>
      </c>
      <c r="F177" s="20">
        <f aca="true" t="shared" si="51" ref="F177:K177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5">
        <v>5133</v>
      </c>
      <c r="B178" s="15">
        <v>911000</v>
      </c>
      <c r="C178" s="148" t="s">
        <v>795</v>
      </c>
      <c r="D178" s="20">
        <f>SUM(D179:D187)</f>
        <v>0</v>
      </c>
      <c r="E178" s="20">
        <f t="shared" si="49"/>
        <v>0</v>
      </c>
      <c r="F178" s="20">
        <f aca="true" t="shared" si="52" ref="F178:K178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1">
        <v>5134</v>
      </c>
      <c r="B179" s="140">
        <v>911100</v>
      </c>
      <c r="C179" s="149" t="s">
        <v>20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1">
        <v>5135</v>
      </c>
      <c r="B180" s="140">
        <v>911200</v>
      </c>
      <c r="C180" s="149" t="s">
        <v>21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1">
        <v>5136</v>
      </c>
      <c r="B181" s="140">
        <v>911300</v>
      </c>
      <c r="C181" s="149" t="s">
        <v>22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1">
        <v>5137</v>
      </c>
      <c r="B182" s="140">
        <v>911400</v>
      </c>
      <c r="C182" s="149" t="s">
        <v>23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1">
        <v>5138</v>
      </c>
      <c r="B183" s="140">
        <v>911500</v>
      </c>
      <c r="C183" s="149" t="s">
        <v>377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1">
        <v>5139</v>
      </c>
      <c r="B184" s="140">
        <v>911600</v>
      </c>
      <c r="C184" s="149" t="s">
        <v>636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1">
        <v>5140</v>
      </c>
      <c r="B185" s="140">
        <v>911700</v>
      </c>
      <c r="C185" s="149" t="s">
        <v>24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1">
        <v>5141</v>
      </c>
      <c r="B186" s="140">
        <v>911800</v>
      </c>
      <c r="C186" s="149" t="s">
        <v>25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1">
        <v>5142</v>
      </c>
      <c r="B187" s="140">
        <v>911900</v>
      </c>
      <c r="C187" s="149" t="s">
        <v>193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5">
        <v>5143</v>
      </c>
      <c r="B188" s="15">
        <v>912000</v>
      </c>
      <c r="C188" s="148" t="s">
        <v>796</v>
      </c>
      <c r="D188" s="20">
        <f>SUM(D189:D199)</f>
        <v>0</v>
      </c>
      <c r="E188" s="20">
        <f t="shared" si="49"/>
        <v>0</v>
      </c>
      <c r="F188" s="20">
        <f aca="true" t="shared" si="53" ref="F188:K188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1">
        <v>5144</v>
      </c>
      <c r="B189" s="140">
        <v>912100</v>
      </c>
      <c r="C189" s="149" t="s">
        <v>757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1">
        <v>5145</v>
      </c>
      <c r="B190" s="140">
        <v>912200</v>
      </c>
      <c r="C190" s="149" t="s">
        <v>194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1">
        <v>5146</v>
      </c>
      <c r="B191" s="140">
        <v>912300</v>
      </c>
      <c r="C191" s="149" t="s">
        <v>195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1">
        <v>5147</v>
      </c>
      <c r="B192" s="140">
        <v>912400</v>
      </c>
      <c r="C192" s="149" t="s">
        <v>797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1">
        <v>5148</v>
      </c>
      <c r="B193" s="140">
        <v>912500</v>
      </c>
      <c r="C193" s="149" t="s">
        <v>663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1">
        <v>5149</v>
      </c>
      <c r="B194" s="140">
        <v>912600</v>
      </c>
      <c r="C194" s="149" t="s">
        <v>664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 ht="12.75">
      <c r="A195" s="609" t="s">
        <v>533</v>
      </c>
      <c r="B195" s="610" t="s">
        <v>534</v>
      </c>
      <c r="C195" s="608" t="s">
        <v>535</v>
      </c>
      <c r="D195" s="601" t="s">
        <v>907</v>
      </c>
      <c r="E195" s="601" t="s">
        <v>457</v>
      </c>
      <c r="F195" s="601"/>
      <c r="G195" s="601"/>
      <c r="H195" s="601"/>
      <c r="I195" s="601"/>
      <c r="J195" s="601"/>
      <c r="K195" s="602"/>
    </row>
    <row r="196" spans="1:11" ht="12.75">
      <c r="A196" s="609"/>
      <c r="B196" s="610"/>
      <c r="C196" s="608"/>
      <c r="D196" s="601"/>
      <c r="E196" s="600" t="s">
        <v>415</v>
      </c>
      <c r="F196" s="601" t="s">
        <v>910</v>
      </c>
      <c r="G196" s="601"/>
      <c r="H196" s="601"/>
      <c r="I196" s="601"/>
      <c r="J196" s="601" t="s">
        <v>909</v>
      </c>
      <c r="K196" s="602" t="s">
        <v>63</v>
      </c>
    </row>
    <row r="197" spans="1:11" ht="25.5">
      <c r="A197" s="609"/>
      <c r="B197" s="610"/>
      <c r="C197" s="608"/>
      <c r="D197" s="601"/>
      <c r="E197" s="600"/>
      <c r="F197" s="15" t="s">
        <v>458</v>
      </c>
      <c r="G197" s="15" t="s">
        <v>459</v>
      </c>
      <c r="H197" s="15" t="s">
        <v>908</v>
      </c>
      <c r="I197" s="15" t="s">
        <v>62</v>
      </c>
      <c r="J197" s="601"/>
      <c r="K197" s="602"/>
    </row>
    <row r="198" spans="1:11" ht="12.75">
      <c r="A198" s="26" t="s">
        <v>416</v>
      </c>
      <c r="B198" s="25" t="s">
        <v>417</v>
      </c>
      <c r="C198" s="25" t="s">
        <v>418</v>
      </c>
      <c r="D198" s="27" t="s">
        <v>419</v>
      </c>
      <c r="E198" s="27" t="s">
        <v>420</v>
      </c>
      <c r="F198" s="27" t="s">
        <v>421</v>
      </c>
      <c r="G198" s="27" t="s">
        <v>422</v>
      </c>
      <c r="H198" s="27" t="s">
        <v>423</v>
      </c>
      <c r="I198" s="27" t="s">
        <v>424</v>
      </c>
      <c r="J198" s="27" t="s">
        <v>425</v>
      </c>
      <c r="K198" s="28" t="s">
        <v>426</v>
      </c>
    </row>
    <row r="199" spans="1:11" ht="17.25" customHeight="1">
      <c r="A199" s="151">
        <v>5150</v>
      </c>
      <c r="B199" s="140">
        <v>912900</v>
      </c>
      <c r="C199" s="149" t="s">
        <v>665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5">
        <v>5151</v>
      </c>
      <c r="B200" s="15">
        <v>920000</v>
      </c>
      <c r="C200" s="148" t="s">
        <v>798</v>
      </c>
      <c r="D200" s="20">
        <f>D201+D211</f>
        <v>0</v>
      </c>
      <c r="E200" s="20">
        <f t="shared" si="49"/>
        <v>0</v>
      </c>
      <c r="F200" s="20">
        <f aca="true" t="shared" si="54" ref="F200:K200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5">
        <v>5152</v>
      </c>
      <c r="B201" s="15">
        <v>921000</v>
      </c>
      <c r="C201" s="148" t="s">
        <v>799</v>
      </c>
      <c r="D201" s="20">
        <f>SUM(D202:D210)</f>
        <v>0</v>
      </c>
      <c r="E201" s="20">
        <f t="shared" si="49"/>
        <v>0</v>
      </c>
      <c r="F201" s="20">
        <f aca="true" t="shared" si="55" ref="F201:K201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1">
        <v>5153</v>
      </c>
      <c r="B202" s="140">
        <v>921100</v>
      </c>
      <c r="C202" s="149" t="s">
        <v>666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1">
        <v>5154</v>
      </c>
      <c r="B203" s="140">
        <v>921200</v>
      </c>
      <c r="C203" s="149" t="s">
        <v>667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1">
        <v>5155</v>
      </c>
      <c r="B204" s="140">
        <v>921300</v>
      </c>
      <c r="C204" s="149" t="s">
        <v>668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1">
        <v>5156</v>
      </c>
      <c r="B205" s="140">
        <v>921400</v>
      </c>
      <c r="C205" s="149" t="s">
        <v>800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1">
        <v>5157</v>
      </c>
      <c r="B206" s="140">
        <v>921500</v>
      </c>
      <c r="C206" s="149" t="s">
        <v>378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1">
        <v>5158</v>
      </c>
      <c r="B207" s="140">
        <v>921600</v>
      </c>
      <c r="C207" s="149" t="s">
        <v>26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1">
        <v>5159</v>
      </c>
      <c r="B208" s="140">
        <v>921700</v>
      </c>
      <c r="C208" s="149" t="s">
        <v>326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1">
        <v>5160</v>
      </c>
      <c r="B209" s="140">
        <v>921800</v>
      </c>
      <c r="C209" s="149" t="s">
        <v>327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1">
        <v>5161</v>
      </c>
      <c r="B210" s="140">
        <v>921900</v>
      </c>
      <c r="C210" s="149" t="s">
        <v>42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5">
        <v>5162</v>
      </c>
      <c r="B211" s="15">
        <v>922000</v>
      </c>
      <c r="C211" s="148" t="s">
        <v>801</v>
      </c>
      <c r="D211" s="20">
        <f>SUM(D212:D223)</f>
        <v>0</v>
      </c>
      <c r="E211" s="20">
        <f t="shared" si="49"/>
        <v>0</v>
      </c>
      <c r="F211" s="20">
        <f aca="true" t="shared" si="56" ref="F211:K211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1">
        <v>5163</v>
      </c>
      <c r="B212" s="140">
        <v>922100</v>
      </c>
      <c r="C212" s="149" t="s">
        <v>43</v>
      </c>
      <c r="D212" s="22"/>
      <c r="E212" s="23">
        <f aca="true" t="shared" si="57" ref="E212:E224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1">
        <v>5164</v>
      </c>
      <c r="B213" s="140">
        <v>922200</v>
      </c>
      <c r="C213" s="149" t="s">
        <v>44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1">
        <v>5165</v>
      </c>
      <c r="B214" s="140">
        <v>922300</v>
      </c>
      <c r="C214" s="149" t="s">
        <v>101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1">
        <v>5166</v>
      </c>
      <c r="B215" s="140">
        <v>922400</v>
      </c>
      <c r="C215" s="149" t="s">
        <v>102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1">
        <v>5167</v>
      </c>
      <c r="B216" s="140">
        <v>922500</v>
      </c>
      <c r="C216" s="149" t="s">
        <v>199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 ht="12.75">
      <c r="A217" s="609" t="s">
        <v>533</v>
      </c>
      <c r="B217" s="610" t="s">
        <v>534</v>
      </c>
      <c r="C217" s="608" t="s">
        <v>535</v>
      </c>
      <c r="D217" s="601" t="s">
        <v>907</v>
      </c>
      <c r="E217" s="601" t="s">
        <v>457</v>
      </c>
      <c r="F217" s="601"/>
      <c r="G217" s="601"/>
      <c r="H217" s="601"/>
      <c r="I217" s="601"/>
      <c r="J217" s="601"/>
      <c r="K217" s="602"/>
    </row>
    <row r="218" spans="1:11" ht="12.75">
      <c r="A218" s="609"/>
      <c r="B218" s="610"/>
      <c r="C218" s="608"/>
      <c r="D218" s="601"/>
      <c r="E218" s="600" t="s">
        <v>415</v>
      </c>
      <c r="F218" s="601" t="s">
        <v>910</v>
      </c>
      <c r="G218" s="601"/>
      <c r="H218" s="601"/>
      <c r="I218" s="601"/>
      <c r="J218" s="601" t="s">
        <v>909</v>
      </c>
      <c r="K218" s="602" t="s">
        <v>63</v>
      </c>
    </row>
    <row r="219" spans="1:11" ht="25.5">
      <c r="A219" s="609"/>
      <c r="B219" s="610"/>
      <c r="C219" s="608"/>
      <c r="D219" s="601"/>
      <c r="E219" s="600"/>
      <c r="F219" s="15" t="s">
        <v>458</v>
      </c>
      <c r="G219" s="15" t="s">
        <v>459</v>
      </c>
      <c r="H219" s="15" t="s">
        <v>908</v>
      </c>
      <c r="I219" s="15" t="s">
        <v>62</v>
      </c>
      <c r="J219" s="601"/>
      <c r="K219" s="602"/>
    </row>
    <row r="220" spans="1:11" ht="12.75">
      <c r="A220" s="26" t="s">
        <v>416</v>
      </c>
      <c r="B220" s="25" t="s">
        <v>417</v>
      </c>
      <c r="C220" s="25" t="s">
        <v>418</v>
      </c>
      <c r="D220" s="27" t="s">
        <v>419</v>
      </c>
      <c r="E220" s="27" t="s">
        <v>420</v>
      </c>
      <c r="F220" s="27" t="s">
        <v>421</v>
      </c>
      <c r="G220" s="27" t="s">
        <v>422</v>
      </c>
      <c r="H220" s="27" t="s">
        <v>423</v>
      </c>
      <c r="I220" s="27" t="s">
        <v>424</v>
      </c>
      <c r="J220" s="27" t="s">
        <v>425</v>
      </c>
      <c r="K220" s="28" t="s">
        <v>426</v>
      </c>
    </row>
    <row r="221" spans="1:11" ht="28.5" customHeight="1">
      <c r="A221" s="151">
        <v>5168</v>
      </c>
      <c r="B221" s="140">
        <v>922600</v>
      </c>
      <c r="C221" s="149" t="s">
        <v>651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1">
        <v>5169</v>
      </c>
      <c r="B222" s="140">
        <v>922700</v>
      </c>
      <c r="C222" s="149" t="s">
        <v>652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1">
        <v>5170</v>
      </c>
      <c r="B223" s="140">
        <v>922800</v>
      </c>
      <c r="C223" s="149" t="s">
        <v>379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2">
        <v>5171</v>
      </c>
      <c r="B224" s="141"/>
      <c r="C224" s="150" t="s">
        <v>802</v>
      </c>
      <c r="D224" s="30">
        <f>D22+D176</f>
        <v>96327</v>
      </c>
      <c r="E224" s="30">
        <f t="shared" si="57"/>
        <v>75185</v>
      </c>
      <c r="F224" s="30">
        <f aca="true" t="shared" si="58" ref="F224:K224">F22+F176</f>
        <v>0</v>
      </c>
      <c r="G224" s="30">
        <f t="shared" si="58"/>
        <v>0</v>
      </c>
      <c r="H224" s="30">
        <f t="shared" si="58"/>
        <v>0</v>
      </c>
      <c r="I224" s="30">
        <f t="shared" si="58"/>
        <v>18787</v>
      </c>
      <c r="J224" s="30">
        <f t="shared" si="58"/>
        <v>0</v>
      </c>
      <c r="K224" s="31">
        <f t="shared" si="58"/>
        <v>56398</v>
      </c>
    </row>
    <row r="225" spans="1:11" ht="12.75">
      <c r="A225" s="153"/>
      <c r="B225" s="142"/>
      <c r="C225" s="142"/>
      <c r="D225" s="32"/>
      <c r="E225" s="32"/>
      <c r="F225" s="32"/>
      <c r="G225" s="32"/>
      <c r="H225" s="32"/>
      <c r="I225" s="32"/>
      <c r="J225" s="32"/>
      <c r="K225" s="32"/>
    </row>
    <row r="226" spans="1:11" ht="12.75">
      <c r="A226" s="153"/>
      <c r="B226" s="142"/>
      <c r="C226" s="142"/>
      <c r="D226" s="32"/>
      <c r="E226" s="32"/>
      <c r="F226" s="32"/>
      <c r="G226" s="32"/>
      <c r="H226" s="32"/>
      <c r="I226" s="32"/>
      <c r="J226" s="32"/>
      <c r="K226" s="32"/>
    </row>
    <row r="227" spans="1:11" ht="12.75">
      <c r="A227" s="154" t="s">
        <v>365</v>
      </c>
      <c r="B227" s="142"/>
      <c r="C227" s="142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3"/>
      <c r="B228" s="142"/>
      <c r="C228" s="142"/>
      <c r="D228" s="32"/>
      <c r="E228" s="32"/>
      <c r="F228" s="32"/>
      <c r="G228" s="32"/>
      <c r="H228" s="32"/>
      <c r="I228" s="32"/>
      <c r="J228" s="32" t="s">
        <v>241</v>
      </c>
      <c r="K228" s="32"/>
    </row>
    <row r="229" spans="1:11" ht="12.75">
      <c r="A229" s="611" t="s">
        <v>533</v>
      </c>
      <c r="B229" s="605" t="s">
        <v>534</v>
      </c>
      <c r="C229" s="605" t="s">
        <v>535</v>
      </c>
      <c r="D229" s="605" t="s">
        <v>911</v>
      </c>
      <c r="E229" s="605" t="s">
        <v>380</v>
      </c>
      <c r="F229" s="606"/>
      <c r="G229" s="606"/>
      <c r="H229" s="606"/>
      <c r="I229" s="606"/>
      <c r="J229" s="606"/>
      <c r="K229" s="607"/>
    </row>
    <row r="230" spans="1:11" ht="12.75">
      <c r="A230" s="616"/>
      <c r="B230" s="603"/>
      <c r="C230" s="603"/>
      <c r="D230" s="603"/>
      <c r="E230" s="601" t="s">
        <v>917</v>
      </c>
      <c r="F230" s="601" t="s">
        <v>427</v>
      </c>
      <c r="G230" s="603"/>
      <c r="H230" s="603"/>
      <c r="I230" s="603"/>
      <c r="J230" s="601" t="s">
        <v>909</v>
      </c>
      <c r="K230" s="602" t="s">
        <v>63</v>
      </c>
    </row>
    <row r="231" spans="1:11" ht="25.5">
      <c r="A231" s="616"/>
      <c r="B231" s="603"/>
      <c r="C231" s="603"/>
      <c r="D231" s="603"/>
      <c r="E231" s="603"/>
      <c r="F231" s="15" t="s">
        <v>381</v>
      </c>
      <c r="G231" s="15" t="s">
        <v>459</v>
      </c>
      <c r="H231" s="15" t="s">
        <v>908</v>
      </c>
      <c r="I231" s="15" t="s">
        <v>62</v>
      </c>
      <c r="J231" s="603"/>
      <c r="K231" s="617"/>
    </row>
    <row r="232" spans="1:11" ht="12.75">
      <c r="A232" s="135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5">
        <v>5172</v>
      </c>
      <c r="B233" s="15"/>
      <c r="C233" s="148" t="s">
        <v>803</v>
      </c>
      <c r="D233" s="20">
        <f>D234+D430</f>
        <v>96327</v>
      </c>
      <c r="E233" s="20">
        <f aca="true" t="shared" si="59" ref="E233:E304">SUM(F233:K233)</f>
        <v>81917</v>
      </c>
      <c r="F233" s="20">
        <f aca="true" t="shared" si="60" ref="F233:K233">F234+F430</f>
        <v>0</v>
      </c>
      <c r="G233" s="20">
        <f t="shared" si="60"/>
        <v>0</v>
      </c>
      <c r="H233" s="20">
        <f t="shared" si="60"/>
        <v>0</v>
      </c>
      <c r="I233" s="20">
        <f t="shared" si="60"/>
        <v>18330</v>
      </c>
      <c r="J233" s="20">
        <f t="shared" si="60"/>
        <v>0</v>
      </c>
      <c r="K233" s="21">
        <f t="shared" si="60"/>
        <v>63587</v>
      </c>
    </row>
    <row r="234" spans="1:11" ht="26.25" customHeight="1">
      <c r="A234" s="155">
        <v>5173</v>
      </c>
      <c r="B234" s="15">
        <v>400000</v>
      </c>
      <c r="C234" s="148" t="s">
        <v>804</v>
      </c>
      <c r="D234" s="20">
        <f>D235+D261+D310+D329+D357+D370+D390+D409</f>
        <v>86026</v>
      </c>
      <c r="E234" s="20">
        <f t="shared" si="59"/>
        <v>77055</v>
      </c>
      <c r="F234" s="20">
        <f aca="true" t="shared" si="61" ref="F234:K234">F235+F261+F310+F329+F357+F370+F390+F409</f>
        <v>0</v>
      </c>
      <c r="G234" s="20">
        <f t="shared" si="61"/>
        <v>0</v>
      </c>
      <c r="H234" s="20">
        <f t="shared" si="61"/>
        <v>0</v>
      </c>
      <c r="I234" s="20">
        <f t="shared" si="61"/>
        <v>18330</v>
      </c>
      <c r="J234" s="20">
        <f t="shared" si="61"/>
        <v>0</v>
      </c>
      <c r="K234" s="21">
        <f t="shared" si="61"/>
        <v>58725</v>
      </c>
    </row>
    <row r="235" spans="1:11" ht="26.25" customHeight="1">
      <c r="A235" s="155">
        <v>5174</v>
      </c>
      <c r="B235" s="15">
        <v>410000</v>
      </c>
      <c r="C235" s="148" t="s">
        <v>805</v>
      </c>
      <c r="D235" s="20">
        <f>D236+D238+D242+D244+D253+D255+D257+D259</f>
        <v>57025</v>
      </c>
      <c r="E235" s="20">
        <f t="shared" si="59"/>
        <v>53332</v>
      </c>
      <c r="F235" s="20">
        <f aca="true" t="shared" si="62" ref="F235:K235">F236+F238+F242+F244+F253+F255+F257+F259</f>
        <v>0</v>
      </c>
      <c r="G235" s="20">
        <f t="shared" si="62"/>
        <v>0</v>
      </c>
      <c r="H235" s="20">
        <f t="shared" si="62"/>
        <v>0</v>
      </c>
      <c r="I235" s="20">
        <f t="shared" si="62"/>
        <v>12915</v>
      </c>
      <c r="J235" s="20">
        <f t="shared" si="62"/>
        <v>0</v>
      </c>
      <c r="K235" s="21">
        <f t="shared" si="62"/>
        <v>40417</v>
      </c>
    </row>
    <row r="236" spans="1:11" ht="26.25" customHeight="1">
      <c r="A236" s="155">
        <v>5175</v>
      </c>
      <c r="B236" s="15">
        <v>411000</v>
      </c>
      <c r="C236" s="148" t="s">
        <v>806</v>
      </c>
      <c r="D236" s="20">
        <f>D237</f>
        <v>44215</v>
      </c>
      <c r="E236" s="20">
        <f t="shared" si="59"/>
        <v>41695</v>
      </c>
      <c r="F236" s="20">
        <f aca="true" t="shared" si="63" ref="F236:K236">F237</f>
        <v>0</v>
      </c>
      <c r="G236" s="20">
        <f t="shared" si="63"/>
        <v>0</v>
      </c>
      <c r="H236" s="20">
        <f t="shared" si="63"/>
        <v>0</v>
      </c>
      <c r="I236" s="20">
        <f t="shared" si="63"/>
        <v>10576</v>
      </c>
      <c r="J236" s="20">
        <f t="shared" si="63"/>
        <v>0</v>
      </c>
      <c r="K236" s="21">
        <f t="shared" si="63"/>
        <v>31119</v>
      </c>
    </row>
    <row r="237" spans="1:11" ht="24" customHeight="1">
      <c r="A237" s="156">
        <v>5176</v>
      </c>
      <c r="B237" s="140">
        <v>411100</v>
      </c>
      <c r="C237" s="149" t="s">
        <v>382</v>
      </c>
      <c r="D237" s="22">
        <v>44215</v>
      </c>
      <c r="E237" s="23">
        <f t="shared" si="59"/>
        <v>41695</v>
      </c>
      <c r="F237" s="22"/>
      <c r="G237" s="22"/>
      <c r="H237" s="22"/>
      <c r="I237" s="22">
        <v>10576</v>
      </c>
      <c r="J237" s="22"/>
      <c r="K237" s="24">
        <v>31119</v>
      </c>
    </row>
    <row r="238" spans="1:11" ht="25.5">
      <c r="A238" s="155">
        <v>5177</v>
      </c>
      <c r="B238" s="15">
        <v>412000</v>
      </c>
      <c r="C238" s="148" t="s">
        <v>807</v>
      </c>
      <c r="D238" s="20">
        <f>SUM(D239:D241)</f>
        <v>7966</v>
      </c>
      <c r="E238" s="20">
        <f t="shared" si="59"/>
        <v>7724</v>
      </c>
      <c r="F238" s="20">
        <f aca="true" t="shared" si="64" ref="F238:K238">SUM(F239:F241)</f>
        <v>0</v>
      </c>
      <c r="G238" s="20">
        <f t="shared" si="64"/>
        <v>0</v>
      </c>
      <c r="H238" s="20">
        <f t="shared" si="64"/>
        <v>0</v>
      </c>
      <c r="I238" s="20">
        <f t="shared" si="64"/>
        <v>1776</v>
      </c>
      <c r="J238" s="20">
        <f t="shared" si="64"/>
        <v>0</v>
      </c>
      <c r="K238" s="21">
        <f t="shared" si="64"/>
        <v>5948</v>
      </c>
    </row>
    <row r="239" spans="1:11" ht="21.75" customHeight="1">
      <c r="A239" s="156">
        <v>5178</v>
      </c>
      <c r="B239" s="140">
        <v>412100</v>
      </c>
      <c r="C239" s="149" t="s">
        <v>808</v>
      </c>
      <c r="D239" s="22">
        <v>5589</v>
      </c>
      <c r="E239" s="23">
        <f t="shared" si="59"/>
        <v>5589</v>
      </c>
      <c r="F239" s="22"/>
      <c r="G239" s="22"/>
      <c r="H239" s="22"/>
      <c r="I239" s="22">
        <v>1285</v>
      </c>
      <c r="J239" s="22"/>
      <c r="K239" s="24">
        <v>4304</v>
      </c>
    </row>
    <row r="240" spans="1:11" ht="21.75" customHeight="1">
      <c r="A240" s="156">
        <v>5179</v>
      </c>
      <c r="B240" s="140">
        <v>412200</v>
      </c>
      <c r="C240" s="149" t="s">
        <v>17</v>
      </c>
      <c r="D240" s="22">
        <v>2043</v>
      </c>
      <c r="E240" s="23">
        <f t="shared" si="59"/>
        <v>1836</v>
      </c>
      <c r="F240" s="22"/>
      <c r="G240" s="22"/>
      <c r="H240" s="22"/>
      <c r="I240" s="22">
        <v>422</v>
      </c>
      <c r="J240" s="22"/>
      <c r="K240" s="24">
        <v>1414</v>
      </c>
    </row>
    <row r="241" spans="1:11" ht="21.75" customHeight="1">
      <c r="A241" s="156">
        <v>5180</v>
      </c>
      <c r="B241" s="140">
        <v>412300</v>
      </c>
      <c r="C241" s="149" t="s">
        <v>18</v>
      </c>
      <c r="D241" s="22">
        <v>334</v>
      </c>
      <c r="E241" s="23">
        <f t="shared" si="59"/>
        <v>299</v>
      </c>
      <c r="F241" s="22"/>
      <c r="G241" s="22"/>
      <c r="H241" s="22"/>
      <c r="I241" s="22">
        <v>69</v>
      </c>
      <c r="J241" s="22"/>
      <c r="K241" s="24">
        <v>230</v>
      </c>
    </row>
    <row r="242" spans="1:11" ht="21.75" customHeight="1">
      <c r="A242" s="155">
        <v>5181</v>
      </c>
      <c r="B242" s="15">
        <v>413000</v>
      </c>
      <c r="C242" s="148" t="s">
        <v>809</v>
      </c>
      <c r="D242" s="20">
        <f>D243</f>
        <v>150</v>
      </c>
      <c r="E242" s="20">
        <f t="shared" si="59"/>
        <v>26</v>
      </c>
      <c r="F242" s="20">
        <f aca="true" t="shared" si="65" ref="F242:K242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6</v>
      </c>
      <c r="J242" s="20">
        <f t="shared" si="65"/>
        <v>0</v>
      </c>
      <c r="K242" s="21">
        <f t="shared" si="65"/>
        <v>20</v>
      </c>
    </row>
    <row r="243" spans="1:11" ht="21.75" customHeight="1">
      <c r="A243" s="156">
        <v>5182</v>
      </c>
      <c r="B243" s="140">
        <v>413100</v>
      </c>
      <c r="C243" s="149" t="s">
        <v>19</v>
      </c>
      <c r="D243" s="22">
        <v>150</v>
      </c>
      <c r="E243" s="23">
        <f t="shared" si="59"/>
        <v>26</v>
      </c>
      <c r="F243" s="22"/>
      <c r="G243" s="22"/>
      <c r="H243" s="22"/>
      <c r="I243" s="22">
        <v>6</v>
      </c>
      <c r="J243" s="22"/>
      <c r="K243" s="24">
        <v>20</v>
      </c>
    </row>
    <row r="244" spans="1:11" ht="29.25" customHeight="1">
      <c r="A244" s="155">
        <v>5183</v>
      </c>
      <c r="B244" s="15">
        <v>414000</v>
      </c>
      <c r="C244" s="148" t="s">
        <v>810</v>
      </c>
      <c r="D244" s="20">
        <f>SUM(D245:D252)</f>
        <v>983</v>
      </c>
      <c r="E244" s="20">
        <f t="shared" si="59"/>
        <v>703</v>
      </c>
      <c r="F244" s="20">
        <f aca="true" t="shared" si="66" ref="F244:K244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5</v>
      </c>
      <c r="J244" s="20">
        <f t="shared" si="66"/>
        <v>0</v>
      </c>
      <c r="K244" s="21">
        <f t="shared" si="66"/>
        <v>698</v>
      </c>
    </row>
    <row r="245" spans="1:11" ht="27" customHeight="1">
      <c r="A245" s="156">
        <v>5184</v>
      </c>
      <c r="B245" s="140">
        <v>414100</v>
      </c>
      <c r="C245" s="149" t="s">
        <v>383</v>
      </c>
      <c r="D245" s="22"/>
      <c r="E245" s="23">
        <f t="shared" si="59"/>
        <v>0</v>
      </c>
      <c r="F245" s="22"/>
      <c r="G245" s="22"/>
      <c r="H245" s="22"/>
      <c r="I245" s="22"/>
      <c r="J245" s="22"/>
      <c r="K245" s="24"/>
    </row>
    <row r="246" spans="1:11" ht="21.75" customHeight="1">
      <c r="A246" s="156">
        <v>5185</v>
      </c>
      <c r="B246" s="140">
        <v>414200</v>
      </c>
      <c r="C246" s="149" t="s">
        <v>10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6">
        <v>5186</v>
      </c>
      <c r="B247" s="140">
        <v>414300</v>
      </c>
      <c r="C247" s="149" t="s">
        <v>11</v>
      </c>
      <c r="D247" s="22">
        <v>683</v>
      </c>
      <c r="E247" s="23">
        <f t="shared" si="59"/>
        <v>683</v>
      </c>
      <c r="F247" s="22"/>
      <c r="G247" s="22"/>
      <c r="H247" s="22"/>
      <c r="I247" s="22"/>
      <c r="J247" s="22"/>
      <c r="K247" s="24">
        <v>683</v>
      </c>
    </row>
    <row r="248" spans="1:11" ht="12.75">
      <c r="A248" s="609" t="s">
        <v>533</v>
      </c>
      <c r="B248" s="610" t="s">
        <v>534</v>
      </c>
      <c r="C248" s="608" t="s">
        <v>535</v>
      </c>
      <c r="D248" s="608" t="s">
        <v>912</v>
      </c>
      <c r="E248" s="601" t="s">
        <v>380</v>
      </c>
      <c r="F248" s="603"/>
      <c r="G248" s="603"/>
      <c r="H248" s="603"/>
      <c r="I248" s="603"/>
      <c r="J248" s="603"/>
      <c r="K248" s="617"/>
    </row>
    <row r="249" spans="1:11" ht="12.75" customHeight="1">
      <c r="A249" s="609"/>
      <c r="B249" s="610"/>
      <c r="C249" s="608"/>
      <c r="D249" s="608"/>
      <c r="E249" s="601" t="s">
        <v>917</v>
      </c>
      <c r="F249" s="601" t="s">
        <v>427</v>
      </c>
      <c r="G249" s="603"/>
      <c r="H249" s="603"/>
      <c r="I249" s="603"/>
      <c r="J249" s="601" t="s">
        <v>909</v>
      </c>
      <c r="K249" s="602" t="s">
        <v>63</v>
      </c>
    </row>
    <row r="250" spans="1:11" ht="25.5">
      <c r="A250" s="609"/>
      <c r="B250" s="610"/>
      <c r="C250" s="608"/>
      <c r="D250" s="608"/>
      <c r="E250" s="603"/>
      <c r="F250" s="15" t="s">
        <v>381</v>
      </c>
      <c r="G250" s="15" t="s">
        <v>459</v>
      </c>
      <c r="H250" s="15" t="s">
        <v>908</v>
      </c>
      <c r="I250" s="15" t="s">
        <v>62</v>
      </c>
      <c r="J250" s="603"/>
      <c r="K250" s="617"/>
    </row>
    <row r="251" spans="1:11" ht="12.75">
      <c r="A251" s="33" t="s">
        <v>416</v>
      </c>
      <c r="B251" s="25" t="s">
        <v>417</v>
      </c>
      <c r="C251" s="25" t="s">
        <v>418</v>
      </c>
      <c r="D251" s="25" t="s">
        <v>419</v>
      </c>
      <c r="E251" s="25" t="s">
        <v>420</v>
      </c>
      <c r="F251" s="25" t="s">
        <v>421</v>
      </c>
      <c r="G251" s="25" t="s">
        <v>422</v>
      </c>
      <c r="H251" s="25" t="s">
        <v>423</v>
      </c>
      <c r="I251" s="25" t="s">
        <v>424</v>
      </c>
      <c r="J251" s="25" t="s">
        <v>425</v>
      </c>
      <c r="K251" s="34" t="s">
        <v>426</v>
      </c>
    </row>
    <row r="252" spans="1:11" ht="25.5">
      <c r="A252" s="156">
        <v>5187</v>
      </c>
      <c r="B252" s="140">
        <v>414400</v>
      </c>
      <c r="C252" s="149" t="s">
        <v>589</v>
      </c>
      <c r="D252" s="22">
        <v>300</v>
      </c>
      <c r="E252" s="23">
        <f t="shared" si="59"/>
        <v>20</v>
      </c>
      <c r="F252" s="22"/>
      <c r="G252" s="22"/>
      <c r="H252" s="22"/>
      <c r="I252" s="22">
        <v>5</v>
      </c>
      <c r="J252" s="22"/>
      <c r="K252" s="24">
        <v>15</v>
      </c>
    </row>
    <row r="253" spans="1:11" ht="17.25" customHeight="1">
      <c r="A253" s="155">
        <v>5188</v>
      </c>
      <c r="B253" s="15">
        <v>415000</v>
      </c>
      <c r="C253" s="148" t="s">
        <v>811</v>
      </c>
      <c r="D253" s="20">
        <f>D254</f>
        <v>2653</v>
      </c>
      <c r="E253" s="20">
        <f t="shared" si="59"/>
        <v>2400</v>
      </c>
      <c r="F253" s="20">
        <f aca="true" t="shared" si="67" ref="F253:K253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552</v>
      </c>
      <c r="J253" s="20">
        <f t="shared" si="67"/>
        <v>0</v>
      </c>
      <c r="K253" s="21">
        <f t="shared" si="67"/>
        <v>1848</v>
      </c>
    </row>
    <row r="254" spans="1:11" ht="17.25" customHeight="1">
      <c r="A254" s="156">
        <v>5189</v>
      </c>
      <c r="B254" s="140">
        <v>415100</v>
      </c>
      <c r="C254" s="149" t="s">
        <v>590</v>
      </c>
      <c r="D254" s="22">
        <v>2653</v>
      </c>
      <c r="E254" s="23">
        <f t="shared" si="59"/>
        <v>2400</v>
      </c>
      <c r="F254" s="22"/>
      <c r="G254" s="22"/>
      <c r="H254" s="22"/>
      <c r="I254" s="22">
        <v>552</v>
      </c>
      <c r="J254" s="22"/>
      <c r="K254" s="24">
        <v>1848</v>
      </c>
    </row>
    <row r="255" spans="1:11" ht="25.5">
      <c r="A255" s="155">
        <v>5190</v>
      </c>
      <c r="B255" s="15">
        <v>416000</v>
      </c>
      <c r="C255" s="148" t="s">
        <v>812</v>
      </c>
      <c r="D255" s="20">
        <f>D256</f>
        <v>1058</v>
      </c>
      <c r="E255" s="94">
        <f t="shared" si="59"/>
        <v>784</v>
      </c>
      <c r="F255" s="94">
        <f aca="true" t="shared" si="68" ref="F255:K255">F256</f>
        <v>0</v>
      </c>
      <c r="G255" s="94">
        <f t="shared" si="68"/>
        <v>0</v>
      </c>
      <c r="H255" s="94">
        <f t="shared" si="68"/>
        <v>0</v>
      </c>
      <c r="I255" s="94">
        <f t="shared" si="68"/>
        <v>0</v>
      </c>
      <c r="J255" s="94">
        <f t="shared" si="68"/>
        <v>0</v>
      </c>
      <c r="K255" s="95">
        <f t="shared" si="68"/>
        <v>784</v>
      </c>
    </row>
    <row r="256" spans="1:11" ht="17.25" customHeight="1">
      <c r="A256" s="156">
        <v>5191</v>
      </c>
      <c r="B256" s="140">
        <v>416100</v>
      </c>
      <c r="C256" s="149" t="s">
        <v>591</v>
      </c>
      <c r="D256" s="22">
        <v>1058</v>
      </c>
      <c r="E256" s="23">
        <f t="shared" si="59"/>
        <v>784</v>
      </c>
      <c r="F256" s="22"/>
      <c r="G256" s="22"/>
      <c r="H256" s="22"/>
      <c r="I256" s="22"/>
      <c r="J256" s="22"/>
      <c r="K256" s="24">
        <v>784</v>
      </c>
    </row>
    <row r="257" spans="1:11" ht="17.25" customHeight="1">
      <c r="A257" s="155">
        <v>5192</v>
      </c>
      <c r="B257" s="15">
        <v>417000</v>
      </c>
      <c r="C257" s="148" t="s">
        <v>813</v>
      </c>
      <c r="D257" s="20">
        <f>D258</f>
        <v>0</v>
      </c>
      <c r="E257" s="20">
        <f t="shared" si="59"/>
        <v>0</v>
      </c>
      <c r="F257" s="20">
        <f aca="true" t="shared" si="69" ref="F257:K257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6">
        <v>5193</v>
      </c>
      <c r="B258" s="140">
        <v>417100</v>
      </c>
      <c r="C258" s="149" t="s">
        <v>13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5">
        <v>5194</v>
      </c>
      <c r="B259" s="15">
        <v>418000</v>
      </c>
      <c r="C259" s="148" t="s">
        <v>814</v>
      </c>
      <c r="D259" s="20">
        <f>D260</f>
        <v>0</v>
      </c>
      <c r="E259" s="20">
        <f t="shared" si="59"/>
        <v>0</v>
      </c>
      <c r="F259" s="20">
        <f aca="true" t="shared" si="70" ref="F259:K259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6">
        <v>5195</v>
      </c>
      <c r="B260" s="140">
        <v>418100</v>
      </c>
      <c r="C260" s="149" t="s">
        <v>12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5">
        <v>5196</v>
      </c>
      <c r="B261" s="15">
        <v>420000</v>
      </c>
      <c r="C261" s="148" t="s">
        <v>815</v>
      </c>
      <c r="D261" s="20">
        <f>D262+D270+D276+D289+D297+D300</f>
        <v>28451</v>
      </c>
      <c r="E261" s="20">
        <f t="shared" si="59"/>
        <v>23679</v>
      </c>
      <c r="F261" s="20">
        <f aca="true" t="shared" si="71" ref="F261:K261">F262+F270+F276+F289+F297+F300</f>
        <v>0</v>
      </c>
      <c r="G261" s="20">
        <f t="shared" si="71"/>
        <v>0</v>
      </c>
      <c r="H261" s="20">
        <f t="shared" si="71"/>
        <v>0</v>
      </c>
      <c r="I261" s="20">
        <f t="shared" si="71"/>
        <v>5405</v>
      </c>
      <c r="J261" s="20">
        <f t="shared" si="71"/>
        <v>0</v>
      </c>
      <c r="K261" s="21">
        <f t="shared" si="71"/>
        <v>18274</v>
      </c>
    </row>
    <row r="262" spans="1:11" ht="17.25" customHeight="1">
      <c r="A262" s="155">
        <v>5197</v>
      </c>
      <c r="B262" s="15">
        <v>421000</v>
      </c>
      <c r="C262" s="148" t="s">
        <v>816</v>
      </c>
      <c r="D262" s="20">
        <f>SUM(D263:D269)</f>
        <v>6833</v>
      </c>
      <c r="E262" s="20">
        <f t="shared" si="59"/>
        <v>6146</v>
      </c>
      <c r="F262" s="20">
        <f aca="true" t="shared" si="72" ref="F262:K262">SUM(F263:F269)</f>
        <v>0</v>
      </c>
      <c r="G262" s="20">
        <f t="shared" si="72"/>
        <v>0</v>
      </c>
      <c r="H262" s="20">
        <f t="shared" si="72"/>
        <v>0</v>
      </c>
      <c r="I262" s="20">
        <f t="shared" si="72"/>
        <v>1414</v>
      </c>
      <c r="J262" s="20">
        <f t="shared" si="72"/>
        <v>0</v>
      </c>
      <c r="K262" s="21">
        <f t="shared" si="72"/>
        <v>4732</v>
      </c>
    </row>
    <row r="263" spans="1:11" ht="17.25" customHeight="1">
      <c r="A263" s="156">
        <v>5198</v>
      </c>
      <c r="B263" s="140">
        <v>421100</v>
      </c>
      <c r="C263" s="149" t="s">
        <v>14</v>
      </c>
      <c r="D263" s="22">
        <v>525</v>
      </c>
      <c r="E263" s="23">
        <f t="shared" si="59"/>
        <v>525</v>
      </c>
      <c r="F263" s="22"/>
      <c r="G263" s="22"/>
      <c r="H263" s="22"/>
      <c r="I263" s="22">
        <v>121</v>
      </c>
      <c r="J263" s="22"/>
      <c r="K263" s="24">
        <v>404</v>
      </c>
    </row>
    <row r="264" spans="1:11" ht="17.25" customHeight="1">
      <c r="A264" s="156">
        <v>5199</v>
      </c>
      <c r="B264" s="140">
        <v>421200</v>
      </c>
      <c r="C264" s="149" t="s">
        <v>15</v>
      </c>
      <c r="D264" s="22">
        <v>2107</v>
      </c>
      <c r="E264" s="23">
        <f t="shared" si="59"/>
        <v>2094</v>
      </c>
      <c r="F264" s="22"/>
      <c r="G264" s="22"/>
      <c r="H264" s="22"/>
      <c r="I264" s="22">
        <v>482</v>
      </c>
      <c r="J264" s="22"/>
      <c r="K264" s="24">
        <v>1612</v>
      </c>
    </row>
    <row r="265" spans="1:11" ht="17.25" customHeight="1">
      <c r="A265" s="156">
        <v>5200</v>
      </c>
      <c r="B265" s="140">
        <v>421300</v>
      </c>
      <c r="C265" s="149" t="s">
        <v>16</v>
      </c>
      <c r="D265" s="22">
        <v>2408</v>
      </c>
      <c r="E265" s="23">
        <f t="shared" si="59"/>
        <v>2408</v>
      </c>
      <c r="F265" s="22"/>
      <c r="G265" s="22"/>
      <c r="H265" s="22"/>
      <c r="I265" s="22">
        <v>554</v>
      </c>
      <c r="J265" s="22"/>
      <c r="K265" s="24">
        <v>1854</v>
      </c>
    </row>
    <row r="266" spans="1:11" ht="17.25" customHeight="1">
      <c r="A266" s="156">
        <v>5201</v>
      </c>
      <c r="B266" s="140">
        <v>421400</v>
      </c>
      <c r="C266" s="149" t="s">
        <v>64</v>
      </c>
      <c r="D266" s="22">
        <v>883</v>
      </c>
      <c r="E266" s="23">
        <f t="shared" si="59"/>
        <v>797</v>
      </c>
      <c r="F266" s="22"/>
      <c r="G266" s="22"/>
      <c r="H266" s="22"/>
      <c r="I266" s="22">
        <v>183</v>
      </c>
      <c r="J266" s="22"/>
      <c r="K266" s="24">
        <v>614</v>
      </c>
    </row>
    <row r="267" spans="1:11" ht="17.25" customHeight="1">
      <c r="A267" s="156">
        <v>5202</v>
      </c>
      <c r="B267" s="140">
        <v>421500</v>
      </c>
      <c r="C267" s="149" t="s">
        <v>65</v>
      </c>
      <c r="D267" s="22">
        <v>260</v>
      </c>
      <c r="E267" s="23">
        <f t="shared" si="59"/>
        <v>135</v>
      </c>
      <c r="F267" s="22"/>
      <c r="G267" s="22"/>
      <c r="H267" s="22"/>
      <c r="I267" s="22">
        <v>31</v>
      </c>
      <c r="J267" s="22"/>
      <c r="K267" s="24">
        <v>104</v>
      </c>
    </row>
    <row r="268" spans="1:11" ht="17.25" customHeight="1">
      <c r="A268" s="156">
        <v>5203</v>
      </c>
      <c r="B268" s="140">
        <v>421600</v>
      </c>
      <c r="C268" s="149" t="s">
        <v>66</v>
      </c>
      <c r="D268" s="22"/>
      <c r="E268" s="23">
        <f t="shared" si="59"/>
        <v>0</v>
      </c>
      <c r="F268" s="22"/>
      <c r="G268" s="22"/>
      <c r="H268" s="22"/>
      <c r="I268" s="22"/>
      <c r="J268" s="22"/>
      <c r="K268" s="24"/>
    </row>
    <row r="269" spans="1:11" ht="17.25" customHeight="1">
      <c r="A269" s="156">
        <v>5204</v>
      </c>
      <c r="B269" s="140">
        <v>421900</v>
      </c>
      <c r="C269" s="149" t="s">
        <v>580</v>
      </c>
      <c r="D269" s="22">
        <v>650</v>
      </c>
      <c r="E269" s="23">
        <f t="shared" si="59"/>
        <v>187</v>
      </c>
      <c r="F269" s="22"/>
      <c r="G269" s="22"/>
      <c r="H269" s="22"/>
      <c r="I269" s="22">
        <v>43</v>
      </c>
      <c r="J269" s="22"/>
      <c r="K269" s="24">
        <v>144</v>
      </c>
    </row>
    <row r="270" spans="1:11" ht="17.25" customHeight="1">
      <c r="A270" s="155">
        <v>5205</v>
      </c>
      <c r="B270" s="15">
        <v>422000</v>
      </c>
      <c r="C270" s="148" t="s">
        <v>817</v>
      </c>
      <c r="D270" s="20">
        <f>SUM(D271:D275)</f>
        <v>798</v>
      </c>
      <c r="E270" s="20">
        <f t="shared" si="59"/>
        <v>797</v>
      </c>
      <c r="F270" s="20">
        <f aca="true" t="shared" si="73" ref="F270:K270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183</v>
      </c>
      <c r="J270" s="20">
        <f t="shared" si="73"/>
        <v>0</v>
      </c>
      <c r="K270" s="21">
        <f t="shared" si="73"/>
        <v>614</v>
      </c>
    </row>
    <row r="271" spans="1:11" ht="17.25" customHeight="1">
      <c r="A271" s="156">
        <v>5206</v>
      </c>
      <c r="B271" s="140">
        <v>422100</v>
      </c>
      <c r="C271" s="149" t="s">
        <v>8</v>
      </c>
      <c r="D271" s="22">
        <v>798</v>
      </c>
      <c r="E271" s="23">
        <f t="shared" si="59"/>
        <v>797</v>
      </c>
      <c r="F271" s="22"/>
      <c r="G271" s="22"/>
      <c r="H271" s="22"/>
      <c r="I271" s="22">
        <v>183</v>
      </c>
      <c r="J271" s="22"/>
      <c r="K271" s="24">
        <v>614</v>
      </c>
    </row>
    <row r="272" spans="1:11" ht="17.25" customHeight="1">
      <c r="A272" s="156">
        <v>5207</v>
      </c>
      <c r="B272" s="140">
        <v>422200</v>
      </c>
      <c r="C272" s="149" t="s">
        <v>319</v>
      </c>
      <c r="D272" s="22"/>
      <c r="E272" s="23">
        <f t="shared" si="59"/>
        <v>0</v>
      </c>
      <c r="F272" s="22"/>
      <c r="G272" s="22"/>
      <c r="H272" s="22"/>
      <c r="I272" s="22"/>
      <c r="J272" s="22"/>
      <c r="K272" s="24"/>
    </row>
    <row r="273" spans="1:11" ht="17.25" customHeight="1">
      <c r="A273" s="156">
        <v>5208</v>
      </c>
      <c r="B273" s="140">
        <v>422300</v>
      </c>
      <c r="C273" s="149" t="s">
        <v>320</v>
      </c>
      <c r="D273" s="22"/>
      <c r="E273" s="23">
        <f t="shared" si="59"/>
        <v>0</v>
      </c>
      <c r="F273" s="22"/>
      <c r="G273" s="22"/>
      <c r="H273" s="22"/>
      <c r="I273" s="22"/>
      <c r="J273" s="22"/>
      <c r="K273" s="24"/>
    </row>
    <row r="274" spans="1:11" ht="17.25" customHeight="1">
      <c r="A274" s="156">
        <v>5209</v>
      </c>
      <c r="B274" s="140">
        <v>422400</v>
      </c>
      <c r="C274" s="149" t="s">
        <v>592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6">
        <v>5210</v>
      </c>
      <c r="B275" s="140">
        <v>422900</v>
      </c>
      <c r="C275" s="149" t="s">
        <v>321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55">
        <v>5211</v>
      </c>
      <c r="B276" s="15">
        <v>423000</v>
      </c>
      <c r="C276" s="148" t="s">
        <v>818</v>
      </c>
      <c r="D276" s="20">
        <f>SUM(D277:D288)</f>
        <v>3920</v>
      </c>
      <c r="E276" s="20">
        <f t="shared" si="59"/>
        <v>2657</v>
      </c>
      <c r="F276" s="20">
        <f aca="true" t="shared" si="74" ref="F276:K276">SUM(F277:F288)</f>
        <v>0</v>
      </c>
      <c r="G276" s="20">
        <f t="shared" si="74"/>
        <v>0</v>
      </c>
      <c r="H276" s="20">
        <f t="shared" si="74"/>
        <v>0</v>
      </c>
      <c r="I276" s="20">
        <f t="shared" si="74"/>
        <v>571</v>
      </c>
      <c r="J276" s="20">
        <f t="shared" si="74"/>
        <v>0</v>
      </c>
      <c r="K276" s="21">
        <f t="shared" si="74"/>
        <v>2086</v>
      </c>
    </row>
    <row r="277" spans="1:11" ht="17.25" customHeight="1">
      <c r="A277" s="156">
        <v>5212</v>
      </c>
      <c r="B277" s="140">
        <v>423100</v>
      </c>
      <c r="C277" s="149" t="s">
        <v>322</v>
      </c>
      <c r="D277" s="22">
        <v>445</v>
      </c>
      <c r="E277" s="23">
        <f t="shared" si="59"/>
        <v>271</v>
      </c>
      <c r="F277" s="22"/>
      <c r="G277" s="22"/>
      <c r="H277" s="22"/>
      <c r="I277" s="22">
        <v>62</v>
      </c>
      <c r="J277" s="22"/>
      <c r="K277" s="24">
        <v>209</v>
      </c>
    </row>
    <row r="278" spans="1:11" ht="17.25" customHeight="1">
      <c r="A278" s="156">
        <v>5213</v>
      </c>
      <c r="B278" s="140">
        <v>423200</v>
      </c>
      <c r="C278" s="149" t="s">
        <v>323</v>
      </c>
      <c r="D278" s="22">
        <v>550</v>
      </c>
      <c r="E278" s="23">
        <f t="shared" si="59"/>
        <v>484</v>
      </c>
      <c r="F278" s="22"/>
      <c r="G278" s="22"/>
      <c r="H278" s="22"/>
      <c r="I278" s="22">
        <v>111</v>
      </c>
      <c r="J278" s="22"/>
      <c r="K278" s="24">
        <v>373</v>
      </c>
    </row>
    <row r="279" spans="1:11" ht="17.25" customHeight="1">
      <c r="A279" s="156">
        <v>5214</v>
      </c>
      <c r="B279" s="140">
        <v>423300</v>
      </c>
      <c r="C279" s="149" t="s">
        <v>324</v>
      </c>
      <c r="D279" s="22">
        <v>600</v>
      </c>
      <c r="E279" s="23">
        <f t="shared" si="59"/>
        <v>562</v>
      </c>
      <c r="F279" s="22"/>
      <c r="G279" s="22"/>
      <c r="H279" s="22"/>
      <c r="I279" s="22">
        <v>129</v>
      </c>
      <c r="J279" s="22"/>
      <c r="K279" s="24">
        <v>433</v>
      </c>
    </row>
    <row r="280" spans="1:11" ht="17.25" customHeight="1">
      <c r="A280" s="156">
        <v>5215</v>
      </c>
      <c r="B280" s="140">
        <v>423400</v>
      </c>
      <c r="C280" s="149" t="s">
        <v>621</v>
      </c>
      <c r="D280" s="22">
        <v>1303</v>
      </c>
      <c r="E280" s="23">
        <f t="shared" si="59"/>
        <v>882</v>
      </c>
      <c r="F280" s="22"/>
      <c r="G280" s="22"/>
      <c r="H280" s="22"/>
      <c r="I280" s="22">
        <v>203</v>
      </c>
      <c r="J280" s="22"/>
      <c r="K280" s="24">
        <v>679</v>
      </c>
    </row>
    <row r="281" spans="1:11" ht="17.25" customHeight="1">
      <c r="A281" s="156">
        <v>5216</v>
      </c>
      <c r="B281" s="140">
        <v>423500</v>
      </c>
      <c r="C281" s="149" t="s">
        <v>347</v>
      </c>
      <c r="D281" s="22">
        <v>336</v>
      </c>
      <c r="E281" s="23">
        <f t="shared" si="59"/>
        <v>249</v>
      </c>
      <c r="F281" s="22"/>
      <c r="G281" s="22"/>
      <c r="H281" s="22"/>
      <c r="I281" s="22">
        <v>57</v>
      </c>
      <c r="J281" s="22"/>
      <c r="K281" s="24">
        <v>192</v>
      </c>
    </row>
    <row r="282" spans="1:11" ht="17.25" customHeight="1">
      <c r="A282" s="156">
        <v>5217</v>
      </c>
      <c r="B282" s="140">
        <v>423600</v>
      </c>
      <c r="C282" s="149" t="s">
        <v>637</v>
      </c>
      <c r="D282" s="22"/>
      <c r="E282" s="23">
        <f t="shared" si="59"/>
        <v>0</v>
      </c>
      <c r="F282" s="22"/>
      <c r="G282" s="22"/>
      <c r="H282" s="22"/>
      <c r="I282" s="22"/>
      <c r="J282" s="22"/>
      <c r="K282" s="24"/>
    </row>
    <row r="283" spans="1:11" ht="17.25" customHeight="1">
      <c r="A283" s="156">
        <v>5218</v>
      </c>
      <c r="B283" s="140">
        <v>423700</v>
      </c>
      <c r="C283" s="149" t="s">
        <v>638</v>
      </c>
      <c r="D283" s="22">
        <v>250</v>
      </c>
      <c r="E283" s="23">
        <f t="shared" si="59"/>
        <v>170</v>
      </c>
      <c r="F283" s="22"/>
      <c r="G283" s="22"/>
      <c r="H283" s="22"/>
      <c r="I283" s="22"/>
      <c r="J283" s="22"/>
      <c r="K283" s="24">
        <v>170</v>
      </c>
    </row>
    <row r="284" spans="1:11" ht="12.75">
      <c r="A284" s="609" t="s">
        <v>533</v>
      </c>
      <c r="B284" s="610" t="s">
        <v>534</v>
      </c>
      <c r="C284" s="608" t="s">
        <v>535</v>
      </c>
      <c r="D284" s="608" t="s">
        <v>912</v>
      </c>
      <c r="E284" s="601" t="s">
        <v>380</v>
      </c>
      <c r="F284" s="603"/>
      <c r="G284" s="603"/>
      <c r="H284" s="603"/>
      <c r="I284" s="603"/>
      <c r="J284" s="603"/>
      <c r="K284" s="617"/>
    </row>
    <row r="285" spans="1:11" ht="12.75" customHeight="1">
      <c r="A285" s="609"/>
      <c r="B285" s="610"/>
      <c r="C285" s="608"/>
      <c r="D285" s="608"/>
      <c r="E285" s="601" t="s">
        <v>917</v>
      </c>
      <c r="F285" s="601" t="s">
        <v>427</v>
      </c>
      <c r="G285" s="603"/>
      <c r="H285" s="603"/>
      <c r="I285" s="603"/>
      <c r="J285" s="601" t="s">
        <v>909</v>
      </c>
      <c r="K285" s="602" t="s">
        <v>63</v>
      </c>
    </row>
    <row r="286" spans="1:11" ht="25.5">
      <c r="A286" s="609"/>
      <c r="B286" s="610"/>
      <c r="C286" s="608"/>
      <c r="D286" s="608"/>
      <c r="E286" s="603"/>
      <c r="F286" s="15" t="s">
        <v>381</v>
      </c>
      <c r="G286" s="15" t="s">
        <v>459</v>
      </c>
      <c r="H286" s="15" t="s">
        <v>908</v>
      </c>
      <c r="I286" s="15" t="s">
        <v>62</v>
      </c>
      <c r="J286" s="603"/>
      <c r="K286" s="617"/>
    </row>
    <row r="287" spans="1:11" ht="12.75">
      <c r="A287" s="33" t="s">
        <v>416</v>
      </c>
      <c r="B287" s="25" t="s">
        <v>417</v>
      </c>
      <c r="C287" s="25" t="s">
        <v>418</v>
      </c>
      <c r="D287" s="25" t="s">
        <v>419</v>
      </c>
      <c r="E287" s="25" t="s">
        <v>420</v>
      </c>
      <c r="F287" s="25" t="s">
        <v>421</v>
      </c>
      <c r="G287" s="25" t="s">
        <v>422</v>
      </c>
      <c r="H287" s="25" t="s">
        <v>423</v>
      </c>
      <c r="I287" s="25" t="s">
        <v>424</v>
      </c>
      <c r="J287" s="25" t="s">
        <v>425</v>
      </c>
      <c r="K287" s="34" t="s">
        <v>426</v>
      </c>
    </row>
    <row r="288" spans="1:11" ht="18.75" customHeight="1">
      <c r="A288" s="156">
        <v>5219</v>
      </c>
      <c r="B288" s="140">
        <v>423900</v>
      </c>
      <c r="C288" s="149" t="s">
        <v>639</v>
      </c>
      <c r="D288" s="22">
        <v>436</v>
      </c>
      <c r="E288" s="23">
        <f t="shared" si="59"/>
        <v>39</v>
      </c>
      <c r="F288" s="22"/>
      <c r="G288" s="22"/>
      <c r="H288" s="22"/>
      <c r="I288" s="22">
        <v>9</v>
      </c>
      <c r="J288" s="22"/>
      <c r="K288" s="24">
        <v>30</v>
      </c>
    </row>
    <row r="289" spans="1:11" ht="18.75" customHeight="1">
      <c r="A289" s="155">
        <v>5220</v>
      </c>
      <c r="B289" s="15">
        <v>424000</v>
      </c>
      <c r="C289" s="148" t="s">
        <v>819</v>
      </c>
      <c r="D289" s="20">
        <f>SUM(D290:D296)</f>
        <v>443</v>
      </c>
      <c r="E289" s="20">
        <f t="shared" si="59"/>
        <v>266</v>
      </c>
      <c r="F289" s="20">
        <f aca="true" t="shared" si="75" ref="F289:K289">SUM(F290:F296)</f>
        <v>0</v>
      </c>
      <c r="G289" s="20">
        <f t="shared" si="75"/>
        <v>0</v>
      </c>
      <c r="H289" s="20">
        <f t="shared" si="75"/>
        <v>0</v>
      </c>
      <c r="I289" s="20">
        <f t="shared" si="75"/>
        <v>61</v>
      </c>
      <c r="J289" s="20">
        <f t="shared" si="75"/>
        <v>0</v>
      </c>
      <c r="K289" s="21">
        <f t="shared" si="75"/>
        <v>205</v>
      </c>
    </row>
    <row r="290" spans="1:11" ht="18.75" customHeight="1">
      <c r="A290" s="156">
        <v>5221</v>
      </c>
      <c r="B290" s="140">
        <v>424100</v>
      </c>
      <c r="C290" s="149" t="s">
        <v>640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6">
        <v>5222</v>
      </c>
      <c r="B291" s="140">
        <v>424200</v>
      </c>
      <c r="C291" s="149" t="s">
        <v>641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6">
        <v>5223</v>
      </c>
      <c r="B292" s="140">
        <v>424300</v>
      </c>
      <c r="C292" s="149" t="s">
        <v>642</v>
      </c>
      <c r="D292" s="22">
        <v>299</v>
      </c>
      <c r="E292" s="23">
        <f t="shared" si="59"/>
        <v>193</v>
      </c>
      <c r="F292" s="22"/>
      <c r="G292" s="22"/>
      <c r="H292" s="22"/>
      <c r="I292" s="22">
        <v>44</v>
      </c>
      <c r="J292" s="22"/>
      <c r="K292" s="24">
        <v>149</v>
      </c>
    </row>
    <row r="293" spans="1:11" ht="18.75" customHeight="1">
      <c r="A293" s="156">
        <v>5224</v>
      </c>
      <c r="B293" s="140">
        <v>424400</v>
      </c>
      <c r="C293" s="149" t="s">
        <v>496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6">
        <v>5225</v>
      </c>
      <c r="B294" s="140">
        <v>424500</v>
      </c>
      <c r="C294" s="149" t="s">
        <v>497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6">
        <v>5226</v>
      </c>
      <c r="B295" s="140">
        <v>424600</v>
      </c>
      <c r="C295" s="149" t="s">
        <v>366</v>
      </c>
      <c r="D295" s="22"/>
      <c r="E295" s="23">
        <f t="shared" si="59"/>
        <v>0</v>
      </c>
      <c r="F295" s="22"/>
      <c r="G295" s="22"/>
      <c r="H295" s="22"/>
      <c r="I295" s="22"/>
      <c r="J295" s="22"/>
      <c r="K295" s="24"/>
    </row>
    <row r="296" spans="1:11" ht="18.75" customHeight="1">
      <c r="A296" s="156">
        <v>5227</v>
      </c>
      <c r="B296" s="140">
        <v>424900</v>
      </c>
      <c r="C296" s="149" t="s">
        <v>367</v>
      </c>
      <c r="D296" s="22">
        <v>144</v>
      </c>
      <c r="E296" s="23">
        <f t="shared" si="59"/>
        <v>73</v>
      </c>
      <c r="F296" s="22"/>
      <c r="G296" s="22"/>
      <c r="H296" s="22"/>
      <c r="I296" s="22">
        <v>17</v>
      </c>
      <c r="J296" s="22"/>
      <c r="K296" s="24">
        <v>56</v>
      </c>
    </row>
    <row r="297" spans="1:11" ht="27.75" customHeight="1">
      <c r="A297" s="155">
        <v>5228</v>
      </c>
      <c r="B297" s="15">
        <v>425000</v>
      </c>
      <c r="C297" s="148" t="s">
        <v>820</v>
      </c>
      <c r="D297" s="20">
        <f>D298+D299</f>
        <v>1228</v>
      </c>
      <c r="E297" s="20">
        <f t="shared" si="59"/>
        <v>621</v>
      </c>
      <c r="F297" s="20">
        <f aca="true" t="shared" si="76" ref="F297:K297">F298+F299</f>
        <v>0</v>
      </c>
      <c r="G297" s="20">
        <f t="shared" si="76"/>
        <v>0</v>
      </c>
      <c r="H297" s="20">
        <f t="shared" si="76"/>
        <v>0</v>
      </c>
      <c r="I297" s="20">
        <f t="shared" si="76"/>
        <v>142</v>
      </c>
      <c r="J297" s="20">
        <f t="shared" si="76"/>
        <v>0</v>
      </c>
      <c r="K297" s="21">
        <f t="shared" si="76"/>
        <v>479</v>
      </c>
    </row>
    <row r="298" spans="1:11" ht="18.75" customHeight="1">
      <c r="A298" s="156">
        <v>5229</v>
      </c>
      <c r="B298" s="140">
        <v>425100</v>
      </c>
      <c r="C298" s="149" t="s">
        <v>96</v>
      </c>
      <c r="D298" s="22">
        <v>700</v>
      </c>
      <c r="E298" s="23">
        <f t="shared" si="59"/>
        <v>93</v>
      </c>
      <c r="F298" s="22"/>
      <c r="G298" s="22"/>
      <c r="H298" s="22"/>
      <c r="I298" s="22">
        <v>21</v>
      </c>
      <c r="J298" s="22"/>
      <c r="K298" s="24">
        <v>72</v>
      </c>
    </row>
    <row r="299" spans="1:11" ht="18.75" customHeight="1">
      <c r="A299" s="156">
        <v>5230</v>
      </c>
      <c r="B299" s="140">
        <v>425200</v>
      </c>
      <c r="C299" s="149" t="s">
        <v>97</v>
      </c>
      <c r="D299" s="22">
        <v>528</v>
      </c>
      <c r="E299" s="23">
        <f t="shared" si="59"/>
        <v>528</v>
      </c>
      <c r="F299" s="22"/>
      <c r="G299" s="22"/>
      <c r="H299" s="22"/>
      <c r="I299" s="22">
        <v>121</v>
      </c>
      <c r="J299" s="22"/>
      <c r="K299" s="24">
        <v>407</v>
      </c>
    </row>
    <row r="300" spans="1:11" ht="18.75" customHeight="1">
      <c r="A300" s="155">
        <v>5231</v>
      </c>
      <c r="B300" s="15">
        <v>426000</v>
      </c>
      <c r="C300" s="148" t="s">
        <v>821</v>
      </c>
      <c r="D300" s="20">
        <f>SUM(D301:D309)</f>
        <v>15229</v>
      </c>
      <c r="E300" s="20">
        <f t="shared" si="59"/>
        <v>13192</v>
      </c>
      <c r="F300" s="20">
        <f aca="true" t="shared" si="77" ref="F300:K300">SUM(F301:F309)</f>
        <v>0</v>
      </c>
      <c r="G300" s="20">
        <f t="shared" si="77"/>
        <v>0</v>
      </c>
      <c r="H300" s="20">
        <f t="shared" si="77"/>
        <v>0</v>
      </c>
      <c r="I300" s="20">
        <f t="shared" si="77"/>
        <v>3034</v>
      </c>
      <c r="J300" s="20">
        <f t="shared" si="77"/>
        <v>0</v>
      </c>
      <c r="K300" s="21">
        <f t="shared" si="77"/>
        <v>10158</v>
      </c>
    </row>
    <row r="301" spans="1:11" ht="18.75" customHeight="1">
      <c r="A301" s="156">
        <v>5232</v>
      </c>
      <c r="B301" s="140">
        <v>426100</v>
      </c>
      <c r="C301" s="149" t="s">
        <v>98</v>
      </c>
      <c r="D301" s="22">
        <v>1190</v>
      </c>
      <c r="E301" s="23">
        <f t="shared" si="59"/>
        <v>720</v>
      </c>
      <c r="F301" s="22"/>
      <c r="G301" s="22"/>
      <c r="H301" s="22"/>
      <c r="I301" s="22">
        <v>166</v>
      </c>
      <c r="J301" s="22"/>
      <c r="K301" s="24">
        <v>554</v>
      </c>
    </row>
    <row r="302" spans="1:11" ht="18.75" customHeight="1">
      <c r="A302" s="156">
        <v>5233</v>
      </c>
      <c r="B302" s="140">
        <v>426200</v>
      </c>
      <c r="C302" s="149" t="s">
        <v>822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6">
        <v>5234</v>
      </c>
      <c r="B303" s="140">
        <v>426300</v>
      </c>
      <c r="C303" s="149" t="s">
        <v>99</v>
      </c>
      <c r="D303" s="22">
        <v>450</v>
      </c>
      <c r="E303" s="23">
        <f t="shared" si="59"/>
        <v>136</v>
      </c>
      <c r="F303" s="22"/>
      <c r="G303" s="22"/>
      <c r="H303" s="22"/>
      <c r="I303" s="22">
        <v>31</v>
      </c>
      <c r="J303" s="22"/>
      <c r="K303" s="24">
        <v>105</v>
      </c>
    </row>
    <row r="304" spans="1:11" ht="18.75" customHeight="1">
      <c r="A304" s="156">
        <v>5235</v>
      </c>
      <c r="B304" s="140">
        <v>426400</v>
      </c>
      <c r="C304" s="149" t="s">
        <v>100</v>
      </c>
      <c r="D304" s="22">
        <v>438</v>
      </c>
      <c r="E304" s="23">
        <f t="shared" si="59"/>
        <v>308</v>
      </c>
      <c r="F304" s="54"/>
      <c r="G304" s="54"/>
      <c r="H304" s="54"/>
      <c r="I304" s="54">
        <v>71</v>
      </c>
      <c r="J304" s="54"/>
      <c r="K304" s="55">
        <v>237</v>
      </c>
    </row>
    <row r="305" spans="1:11" ht="18.75" customHeight="1">
      <c r="A305" s="156">
        <v>5236</v>
      </c>
      <c r="B305" s="140">
        <v>426500</v>
      </c>
      <c r="C305" s="149" t="s">
        <v>519</v>
      </c>
      <c r="D305" s="22"/>
      <c r="E305" s="23">
        <f aca="true" t="shared" si="78" ref="E305:E380">SUM(F305:K305)</f>
        <v>0</v>
      </c>
      <c r="F305" s="22"/>
      <c r="G305" s="22"/>
      <c r="H305" s="22"/>
      <c r="I305" s="22"/>
      <c r="J305" s="22"/>
      <c r="K305" s="24"/>
    </row>
    <row r="306" spans="1:11" ht="18.75" customHeight="1">
      <c r="A306" s="156">
        <v>5237</v>
      </c>
      <c r="B306" s="140">
        <v>426600</v>
      </c>
      <c r="C306" s="149" t="s">
        <v>520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6">
        <v>5238</v>
      </c>
      <c r="B307" s="140">
        <v>426700</v>
      </c>
      <c r="C307" s="149" t="s">
        <v>521</v>
      </c>
      <c r="D307" s="22">
        <v>310</v>
      </c>
      <c r="E307" s="23">
        <f t="shared" si="78"/>
        <v>89</v>
      </c>
      <c r="F307" s="22"/>
      <c r="G307" s="22"/>
      <c r="H307" s="22"/>
      <c r="I307" s="22">
        <v>20</v>
      </c>
      <c r="J307" s="22"/>
      <c r="K307" s="24">
        <v>69</v>
      </c>
    </row>
    <row r="308" spans="1:11" ht="18.75" customHeight="1">
      <c r="A308" s="156">
        <v>5239</v>
      </c>
      <c r="B308" s="140">
        <v>426800</v>
      </c>
      <c r="C308" s="149" t="s">
        <v>376</v>
      </c>
      <c r="D308" s="22">
        <v>11055</v>
      </c>
      <c r="E308" s="23">
        <f t="shared" si="78"/>
        <v>11024</v>
      </c>
      <c r="F308" s="22"/>
      <c r="G308" s="22"/>
      <c r="H308" s="22"/>
      <c r="I308" s="22">
        <v>2536</v>
      </c>
      <c r="J308" s="22"/>
      <c r="K308" s="24">
        <v>8488</v>
      </c>
    </row>
    <row r="309" spans="1:11" ht="18.75" customHeight="1">
      <c r="A309" s="156">
        <v>5240</v>
      </c>
      <c r="B309" s="140">
        <v>426900</v>
      </c>
      <c r="C309" s="149" t="s">
        <v>522</v>
      </c>
      <c r="D309" s="22">
        <v>1786</v>
      </c>
      <c r="E309" s="23">
        <f t="shared" si="78"/>
        <v>915</v>
      </c>
      <c r="F309" s="22"/>
      <c r="G309" s="22"/>
      <c r="H309" s="22"/>
      <c r="I309" s="22">
        <v>210</v>
      </c>
      <c r="J309" s="22"/>
      <c r="K309" s="24">
        <v>705</v>
      </c>
    </row>
    <row r="310" spans="1:11" ht="25.5">
      <c r="A310" s="155">
        <v>5241</v>
      </c>
      <c r="B310" s="15">
        <v>430000</v>
      </c>
      <c r="C310" s="148" t="s">
        <v>823</v>
      </c>
      <c r="D310" s="20">
        <f>D311+D319+D321+D323+D327</f>
        <v>0</v>
      </c>
      <c r="E310" s="20">
        <f t="shared" si="78"/>
        <v>0</v>
      </c>
      <c r="F310" s="20">
        <f aca="true" t="shared" si="79" ref="F310:K310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0</v>
      </c>
    </row>
    <row r="311" spans="1:11" ht="25.5">
      <c r="A311" s="155">
        <v>5242</v>
      </c>
      <c r="B311" s="15">
        <v>431000</v>
      </c>
      <c r="C311" s="148" t="s">
        <v>824</v>
      </c>
      <c r="D311" s="20">
        <f>SUM(D312:D314)</f>
        <v>0</v>
      </c>
      <c r="E311" s="20">
        <f t="shared" si="78"/>
        <v>0</v>
      </c>
      <c r="F311" s="20">
        <f aca="true" t="shared" si="80" ref="F311:K311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0</v>
      </c>
    </row>
    <row r="312" spans="1:11" ht="18.75" customHeight="1">
      <c r="A312" s="156">
        <v>5243</v>
      </c>
      <c r="B312" s="140">
        <v>431100</v>
      </c>
      <c r="C312" s="149" t="s">
        <v>825</v>
      </c>
      <c r="D312" s="22"/>
      <c r="E312" s="23">
        <f t="shared" si="78"/>
        <v>0</v>
      </c>
      <c r="F312" s="22"/>
      <c r="G312" s="22"/>
      <c r="H312" s="22"/>
      <c r="I312" s="22"/>
      <c r="J312" s="22"/>
      <c r="K312" s="24"/>
    </row>
    <row r="313" spans="1:11" ht="18.75" customHeight="1">
      <c r="A313" s="156">
        <v>5244</v>
      </c>
      <c r="B313" s="140">
        <v>431200</v>
      </c>
      <c r="C313" s="149" t="s">
        <v>622</v>
      </c>
      <c r="D313" s="22"/>
      <c r="E313" s="23">
        <f t="shared" si="78"/>
        <v>0</v>
      </c>
      <c r="F313" s="22"/>
      <c r="G313" s="22"/>
      <c r="H313" s="22"/>
      <c r="I313" s="22"/>
      <c r="J313" s="22"/>
      <c r="K313" s="24"/>
    </row>
    <row r="314" spans="1:11" ht="18.75" customHeight="1">
      <c r="A314" s="156">
        <v>5245</v>
      </c>
      <c r="B314" s="140">
        <v>431300</v>
      </c>
      <c r="C314" s="149" t="s">
        <v>623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 ht="12.75">
      <c r="A315" s="609" t="s">
        <v>533</v>
      </c>
      <c r="B315" s="610" t="s">
        <v>534</v>
      </c>
      <c r="C315" s="608" t="s">
        <v>535</v>
      </c>
      <c r="D315" s="608" t="s">
        <v>912</v>
      </c>
      <c r="E315" s="601" t="s">
        <v>380</v>
      </c>
      <c r="F315" s="603"/>
      <c r="G315" s="603"/>
      <c r="H315" s="603"/>
      <c r="I315" s="603"/>
      <c r="J315" s="603"/>
      <c r="K315" s="617"/>
    </row>
    <row r="316" spans="1:11" ht="12.75" customHeight="1">
      <c r="A316" s="609"/>
      <c r="B316" s="610"/>
      <c r="C316" s="608"/>
      <c r="D316" s="608"/>
      <c r="E316" s="601" t="s">
        <v>917</v>
      </c>
      <c r="F316" s="601" t="s">
        <v>427</v>
      </c>
      <c r="G316" s="603"/>
      <c r="H316" s="603"/>
      <c r="I316" s="603"/>
      <c r="J316" s="601" t="s">
        <v>909</v>
      </c>
      <c r="K316" s="602" t="s">
        <v>63</v>
      </c>
    </row>
    <row r="317" spans="1:11" ht="25.5">
      <c r="A317" s="609"/>
      <c r="B317" s="610"/>
      <c r="C317" s="608"/>
      <c r="D317" s="608"/>
      <c r="E317" s="603"/>
      <c r="F317" s="15" t="s">
        <v>381</v>
      </c>
      <c r="G317" s="15" t="s">
        <v>459</v>
      </c>
      <c r="H317" s="15" t="s">
        <v>908</v>
      </c>
      <c r="I317" s="15" t="s">
        <v>62</v>
      </c>
      <c r="J317" s="603"/>
      <c r="K317" s="617"/>
    </row>
    <row r="318" spans="1:11" ht="12.75">
      <c r="A318" s="33" t="s">
        <v>416</v>
      </c>
      <c r="B318" s="25" t="s">
        <v>417</v>
      </c>
      <c r="C318" s="25" t="s">
        <v>418</v>
      </c>
      <c r="D318" s="25" t="s">
        <v>419</v>
      </c>
      <c r="E318" s="25" t="s">
        <v>420</v>
      </c>
      <c r="F318" s="25" t="s">
        <v>421</v>
      </c>
      <c r="G318" s="25" t="s">
        <v>422</v>
      </c>
      <c r="H318" s="25" t="s">
        <v>423</v>
      </c>
      <c r="I318" s="25" t="s">
        <v>424</v>
      </c>
      <c r="J318" s="25" t="s">
        <v>425</v>
      </c>
      <c r="K318" s="34" t="s">
        <v>426</v>
      </c>
    </row>
    <row r="319" spans="1:11" ht="27.75" customHeight="1">
      <c r="A319" s="155">
        <v>5246</v>
      </c>
      <c r="B319" s="15">
        <v>432000</v>
      </c>
      <c r="C319" s="148" t="s">
        <v>826</v>
      </c>
      <c r="D319" s="20">
        <f>D320</f>
        <v>0</v>
      </c>
      <c r="E319" s="20">
        <f t="shared" si="78"/>
        <v>0</v>
      </c>
      <c r="F319" s="20">
        <f aca="true" t="shared" si="81" ref="F319:K319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6">
        <v>5247</v>
      </c>
      <c r="B320" s="140">
        <v>432100</v>
      </c>
      <c r="C320" s="149" t="s">
        <v>750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5">
        <v>5248</v>
      </c>
      <c r="B321" s="15">
        <v>433000</v>
      </c>
      <c r="C321" s="148" t="s">
        <v>827</v>
      </c>
      <c r="D321" s="20">
        <f>D322</f>
        <v>0</v>
      </c>
      <c r="E321" s="20">
        <f t="shared" si="78"/>
        <v>0</v>
      </c>
      <c r="F321" s="20">
        <f aca="true" t="shared" si="82" ref="F321:K321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6">
        <v>5249</v>
      </c>
      <c r="B322" s="140">
        <v>433100</v>
      </c>
      <c r="C322" s="149" t="s">
        <v>624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5">
        <v>5250</v>
      </c>
      <c r="B323" s="15">
        <v>434000</v>
      </c>
      <c r="C323" s="148" t="s">
        <v>828</v>
      </c>
      <c r="D323" s="20">
        <f>SUM(D324:D326)</f>
        <v>0</v>
      </c>
      <c r="E323" s="20">
        <f t="shared" si="78"/>
        <v>0</v>
      </c>
      <c r="F323" s="20">
        <f aca="true" t="shared" si="83" ref="F323:K32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6">
        <v>5251</v>
      </c>
      <c r="B324" s="140">
        <v>434100</v>
      </c>
      <c r="C324" s="149" t="s">
        <v>625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6">
        <v>5252</v>
      </c>
      <c r="B325" s="140">
        <v>434200</v>
      </c>
      <c r="C325" s="149" t="s">
        <v>626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6">
        <v>5253</v>
      </c>
      <c r="B326" s="140">
        <v>434300</v>
      </c>
      <c r="C326" s="149" t="s">
        <v>627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5">
        <v>5254</v>
      </c>
      <c r="B327" s="15">
        <v>435000</v>
      </c>
      <c r="C327" s="148" t="s">
        <v>829</v>
      </c>
      <c r="D327" s="20">
        <f>D328</f>
        <v>0</v>
      </c>
      <c r="E327" s="20">
        <f t="shared" si="78"/>
        <v>0</v>
      </c>
      <c r="F327" s="20">
        <f aca="true" t="shared" si="84" ref="F327:K327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6">
        <v>5255</v>
      </c>
      <c r="B328" s="140">
        <v>435100</v>
      </c>
      <c r="C328" s="149" t="s">
        <v>628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5">
        <v>5256</v>
      </c>
      <c r="B329" s="15">
        <v>440000</v>
      </c>
      <c r="C329" s="148" t="s">
        <v>830</v>
      </c>
      <c r="D329" s="20">
        <f>D330+D340+D351+D353</f>
        <v>0</v>
      </c>
      <c r="E329" s="20">
        <f t="shared" si="78"/>
        <v>0</v>
      </c>
      <c r="F329" s="20">
        <f aca="true" t="shared" si="85" ref="F329:K329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0</v>
      </c>
    </row>
    <row r="330" spans="1:11" ht="18" customHeight="1">
      <c r="A330" s="155">
        <v>5257</v>
      </c>
      <c r="B330" s="15">
        <v>441000</v>
      </c>
      <c r="C330" s="148" t="s">
        <v>831</v>
      </c>
      <c r="D330" s="20">
        <f>SUM(D331:D339)</f>
        <v>0</v>
      </c>
      <c r="E330" s="20">
        <f t="shared" si="78"/>
        <v>0</v>
      </c>
      <c r="F330" s="20">
        <f aca="true" t="shared" si="86" ref="F330:K330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0</v>
      </c>
    </row>
    <row r="331" spans="1:11" ht="19.5" customHeight="1">
      <c r="A331" s="156">
        <v>5258</v>
      </c>
      <c r="B331" s="140">
        <v>441100</v>
      </c>
      <c r="C331" s="149" t="s">
        <v>336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6">
        <v>5259</v>
      </c>
      <c r="B332" s="140">
        <v>441200</v>
      </c>
      <c r="C332" s="149" t="s">
        <v>337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6">
        <v>5260</v>
      </c>
      <c r="B333" s="140">
        <v>441300</v>
      </c>
      <c r="C333" s="149" t="s">
        <v>338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6">
        <v>5261</v>
      </c>
      <c r="B334" s="140">
        <v>441400</v>
      </c>
      <c r="C334" s="149" t="s">
        <v>339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6">
        <v>5262</v>
      </c>
      <c r="B335" s="140">
        <v>441500</v>
      </c>
      <c r="C335" s="149" t="s">
        <v>340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6">
        <v>5263</v>
      </c>
      <c r="B336" s="140">
        <v>441600</v>
      </c>
      <c r="C336" s="149" t="s">
        <v>438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6">
        <v>5264</v>
      </c>
      <c r="B337" s="140">
        <v>441700</v>
      </c>
      <c r="C337" s="149" t="s">
        <v>187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6">
        <v>5265</v>
      </c>
      <c r="B338" s="140">
        <v>441800</v>
      </c>
      <c r="C338" s="149" t="s">
        <v>188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6">
        <v>5266</v>
      </c>
      <c r="B339" s="140">
        <v>441900</v>
      </c>
      <c r="C339" s="149" t="s">
        <v>120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5">
        <v>5267</v>
      </c>
      <c r="B340" s="15">
        <v>442000</v>
      </c>
      <c r="C340" s="148" t="s">
        <v>832</v>
      </c>
      <c r="D340" s="20">
        <f>SUM(D341:D350)</f>
        <v>0</v>
      </c>
      <c r="E340" s="20">
        <f t="shared" si="78"/>
        <v>0</v>
      </c>
      <c r="F340" s="20">
        <f aca="true" t="shared" si="87" ref="F340:K340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6">
        <v>5268</v>
      </c>
      <c r="B341" s="140">
        <v>442100</v>
      </c>
      <c r="C341" s="149" t="s">
        <v>751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6">
        <v>5269</v>
      </c>
      <c r="B342" s="140">
        <v>442200</v>
      </c>
      <c r="C342" s="149" t="s">
        <v>189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6">
        <v>5270</v>
      </c>
      <c r="B343" s="140">
        <v>442300</v>
      </c>
      <c r="C343" s="149" t="s">
        <v>190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6">
        <v>5271</v>
      </c>
      <c r="B344" s="140">
        <v>442400</v>
      </c>
      <c r="C344" s="149" t="s">
        <v>191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 ht="12.75">
      <c r="A345" s="609" t="s">
        <v>533</v>
      </c>
      <c r="B345" s="610" t="s">
        <v>534</v>
      </c>
      <c r="C345" s="608" t="s">
        <v>535</v>
      </c>
      <c r="D345" s="608" t="s">
        <v>912</v>
      </c>
      <c r="E345" s="601" t="s">
        <v>380</v>
      </c>
      <c r="F345" s="603"/>
      <c r="G345" s="603"/>
      <c r="H345" s="603"/>
      <c r="I345" s="603"/>
      <c r="J345" s="603"/>
      <c r="K345" s="617"/>
    </row>
    <row r="346" spans="1:11" ht="12.75" customHeight="1">
      <c r="A346" s="609"/>
      <c r="B346" s="610"/>
      <c r="C346" s="608"/>
      <c r="D346" s="608"/>
      <c r="E346" s="601" t="s">
        <v>917</v>
      </c>
      <c r="F346" s="601" t="s">
        <v>427</v>
      </c>
      <c r="G346" s="603"/>
      <c r="H346" s="603"/>
      <c r="I346" s="603"/>
      <c r="J346" s="601" t="s">
        <v>909</v>
      </c>
      <c r="K346" s="602" t="s">
        <v>63</v>
      </c>
    </row>
    <row r="347" spans="1:11" ht="25.5">
      <c r="A347" s="609"/>
      <c r="B347" s="610"/>
      <c r="C347" s="608"/>
      <c r="D347" s="608"/>
      <c r="E347" s="603"/>
      <c r="F347" s="15" t="s">
        <v>381</v>
      </c>
      <c r="G347" s="15" t="s">
        <v>459</v>
      </c>
      <c r="H347" s="15" t="s">
        <v>908</v>
      </c>
      <c r="I347" s="15" t="s">
        <v>62</v>
      </c>
      <c r="J347" s="603"/>
      <c r="K347" s="617"/>
    </row>
    <row r="348" spans="1:11" ht="12.75">
      <c r="A348" s="33" t="s">
        <v>416</v>
      </c>
      <c r="B348" s="25" t="s">
        <v>417</v>
      </c>
      <c r="C348" s="25" t="s">
        <v>418</v>
      </c>
      <c r="D348" s="25" t="s">
        <v>419</v>
      </c>
      <c r="E348" s="25" t="s">
        <v>420</v>
      </c>
      <c r="F348" s="25" t="s">
        <v>421</v>
      </c>
      <c r="G348" s="25" t="s">
        <v>422</v>
      </c>
      <c r="H348" s="25" t="s">
        <v>423</v>
      </c>
      <c r="I348" s="25" t="s">
        <v>424</v>
      </c>
      <c r="J348" s="25" t="s">
        <v>425</v>
      </c>
      <c r="K348" s="34" t="s">
        <v>426</v>
      </c>
    </row>
    <row r="349" spans="1:11" ht="18.75" customHeight="1">
      <c r="A349" s="156">
        <v>5272</v>
      </c>
      <c r="B349" s="140">
        <v>442500</v>
      </c>
      <c r="C349" s="149" t="s">
        <v>440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6">
        <v>5273</v>
      </c>
      <c r="B350" s="140">
        <v>442600</v>
      </c>
      <c r="C350" s="149" t="s">
        <v>441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5">
        <v>5274</v>
      </c>
      <c r="B351" s="15">
        <v>443000</v>
      </c>
      <c r="C351" s="148" t="s">
        <v>833</v>
      </c>
      <c r="D351" s="20">
        <f>D352</f>
        <v>0</v>
      </c>
      <c r="E351" s="20">
        <f t="shared" si="78"/>
        <v>0</v>
      </c>
      <c r="F351" s="20">
        <f aca="true" t="shared" si="88" ref="F351:K351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6">
        <v>5275</v>
      </c>
      <c r="B352" s="140">
        <v>443100</v>
      </c>
      <c r="C352" s="149" t="s">
        <v>630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5">
        <v>5276</v>
      </c>
      <c r="B353" s="15">
        <v>444000</v>
      </c>
      <c r="C353" s="148" t="s">
        <v>834</v>
      </c>
      <c r="D353" s="20">
        <f>SUM(D354:D356)</f>
        <v>0</v>
      </c>
      <c r="E353" s="20">
        <f t="shared" si="78"/>
        <v>0</v>
      </c>
      <c r="F353" s="20">
        <f aca="true" t="shared" si="89" ref="F353:K353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0</v>
      </c>
    </row>
    <row r="354" spans="1:11" ht="18.75" customHeight="1">
      <c r="A354" s="156">
        <v>5277</v>
      </c>
      <c r="B354" s="140">
        <v>444100</v>
      </c>
      <c r="C354" s="149" t="s">
        <v>648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6">
        <v>5278</v>
      </c>
      <c r="B355" s="140">
        <v>444200</v>
      </c>
      <c r="C355" s="149" t="s">
        <v>649</v>
      </c>
      <c r="D355" s="22"/>
      <c r="E355" s="23">
        <f t="shared" si="78"/>
        <v>0</v>
      </c>
      <c r="F355" s="22"/>
      <c r="G355" s="22"/>
      <c r="H355" s="22"/>
      <c r="I355" s="22"/>
      <c r="J355" s="22"/>
      <c r="K355" s="24"/>
    </row>
    <row r="356" spans="1:11" ht="18.75" customHeight="1">
      <c r="A356" s="156">
        <v>5279</v>
      </c>
      <c r="B356" s="140">
        <v>444300</v>
      </c>
      <c r="C356" s="149" t="s">
        <v>752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5">
        <v>5280</v>
      </c>
      <c r="B357" s="15">
        <v>450000</v>
      </c>
      <c r="C357" s="148" t="s">
        <v>835</v>
      </c>
      <c r="D357" s="20">
        <f>D358+D361+D364+D367</f>
        <v>0</v>
      </c>
      <c r="E357" s="20">
        <f t="shared" si="78"/>
        <v>0</v>
      </c>
      <c r="F357" s="20">
        <f aca="true" t="shared" si="90" ref="F357:K357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5">
        <v>5281</v>
      </c>
      <c r="B358" s="15">
        <v>451000</v>
      </c>
      <c r="C358" s="148" t="s">
        <v>836</v>
      </c>
      <c r="D358" s="20">
        <f>D359+D360</f>
        <v>0</v>
      </c>
      <c r="E358" s="20">
        <f t="shared" si="78"/>
        <v>0</v>
      </c>
      <c r="F358" s="20">
        <f aca="true" t="shared" si="91" ref="F358:K358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6">
        <v>5282</v>
      </c>
      <c r="B359" s="140">
        <v>451100</v>
      </c>
      <c r="C359" s="149" t="s">
        <v>353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6">
        <v>5283</v>
      </c>
      <c r="B360" s="140">
        <v>451200</v>
      </c>
      <c r="C360" s="149" t="s">
        <v>354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5">
        <v>5284</v>
      </c>
      <c r="B361" s="15">
        <v>452000</v>
      </c>
      <c r="C361" s="148" t="s">
        <v>837</v>
      </c>
      <c r="D361" s="20">
        <f>D362+D363</f>
        <v>0</v>
      </c>
      <c r="E361" s="20">
        <f t="shared" si="78"/>
        <v>0</v>
      </c>
      <c r="F361" s="20">
        <f aca="true" t="shared" si="92" ref="F361:K361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6">
        <v>5285</v>
      </c>
      <c r="B362" s="140">
        <v>452100</v>
      </c>
      <c r="C362" s="149" t="s">
        <v>355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6">
        <v>5286</v>
      </c>
      <c r="B363" s="140">
        <v>452200</v>
      </c>
      <c r="C363" s="149" t="s">
        <v>356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5">
        <v>5287</v>
      </c>
      <c r="B364" s="15">
        <v>453000</v>
      </c>
      <c r="C364" s="148" t="s">
        <v>838</v>
      </c>
      <c r="D364" s="20">
        <f>D365+D366</f>
        <v>0</v>
      </c>
      <c r="E364" s="20">
        <f t="shared" si="78"/>
        <v>0</v>
      </c>
      <c r="F364" s="20">
        <f aca="true" t="shared" si="93" ref="F364:K364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6">
        <v>5288</v>
      </c>
      <c r="B365" s="140">
        <v>453100</v>
      </c>
      <c r="C365" s="149" t="s">
        <v>357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6">
        <v>5289</v>
      </c>
      <c r="B366" s="140">
        <v>453200</v>
      </c>
      <c r="C366" s="149" t="s">
        <v>358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5">
        <v>5290</v>
      </c>
      <c r="B367" s="15">
        <v>454000</v>
      </c>
      <c r="C367" s="148" t="s">
        <v>839</v>
      </c>
      <c r="D367" s="20">
        <f>D368+D369</f>
        <v>0</v>
      </c>
      <c r="E367" s="20">
        <f t="shared" si="78"/>
        <v>0</v>
      </c>
      <c r="F367" s="20">
        <f aca="true" t="shared" si="94" ref="F367:K367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6">
        <v>5291</v>
      </c>
      <c r="B368" s="140">
        <v>454100</v>
      </c>
      <c r="C368" s="149" t="s">
        <v>359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6">
        <v>5292</v>
      </c>
      <c r="B369" s="140">
        <v>454200</v>
      </c>
      <c r="C369" s="149" t="s">
        <v>360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5">
        <v>5293</v>
      </c>
      <c r="B370" s="15">
        <v>460000</v>
      </c>
      <c r="C370" s="148" t="s">
        <v>840</v>
      </c>
      <c r="D370" s="20">
        <f>D375+D378+D381+D384+D387</f>
        <v>0</v>
      </c>
      <c r="E370" s="20">
        <f t="shared" si="78"/>
        <v>0</v>
      </c>
      <c r="F370" s="20">
        <f aca="true" t="shared" si="95" ref="F370:K370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0</v>
      </c>
      <c r="J370" s="20">
        <f t="shared" si="95"/>
        <v>0</v>
      </c>
      <c r="K370" s="21">
        <f t="shared" si="95"/>
        <v>0</v>
      </c>
    </row>
    <row r="371" spans="1:11" ht="12.75">
      <c r="A371" s="609" t="s">
        <v>533</v>
      </c>
      <c r="B371" s="610" t="s">
        <v>534</v>
      </c>
      <c r="C371" s="608" t="s">
        <v>535</v>
      </c>
      <c r="D371" s="608" t="s">
        <v>912</v>
      </c>
      <c r="E371" s="601" t="s">
        <v>380</v>
      </c>
      <c r="F371" s="603"/>
      <c r="G371" s="603"/>
      <c r="H371" s="603"/>
      <c r="I371" s="603"/>
      <c r="J371" s="603"/>
      <c r="K371" s="617"/>
    </row>
    <row r="372" spans="1:11" ht="12.75" customHeight="1">
      <c r="A372" s="609"/>
      <c r="B372" s="610"/>
      <c r="C372" s="608"/>
      <c r="D372" s="608"/>
      <c r="E372" s="601" t="s">
        <v>917</v>
      </c>
      <c r="F372" s="601" t="s">
        <v>427</v>
      </c>
      <c r="G372" s="603"/>
      <c r="H372" s="603"/>
      <c r="I372" s="603"/>
      <c r="J372" s="601" t="s">
        <v>909</v>
      </c>
      <c r="K372" s="602" t="s">
        <v>63</v>
      </c>
    </row>
    <row r="373" spans="1:11" ht="25.5">
      <c r="A373" s="609"/>
      <c r="B373" s="610"/>
      <c r="C373" s="608"/>
      <c r="D373" s="608"/>
      <c r="E373" s="603"/>
      <c r="F373" s="15" t="s">
        <v>381</v>
      </c>
      <c r="G373" s="15" t="s">
        <v>459</v>
      </c>
      <c r="H373" s="15" t="s">
        <v>908</v>
      </c>
      <c r="I373" s="15" t="s">
        <v>62</v>
      </c>
      <c r="J373" s="603"/>
      <c r="K373" s="617"/>
    </row>
    <row r="374" spans="1:11" ht="12.75">
      <c r="A374" s="33" t="s">
        <v>416</v>
      </c>
      <c r="B374" s="25" t="s">
        <v>417</v>
      </c>
      <c r="C374" s="25" t="s">
        <v>418</v>
      </c>
      <c r="D374" s="25" t="s">
        <v>419</v>
      </c>
      <c r="E374" s="25" t="s">
        <v>420</v>
      </c>
      <c r="F374" s="25" t="s">
        <v>421</v>
      </c>
      <c r="G374" s="25" t="s">
        <v>422</v>
      </c>
      <c r="H374" s="25" t="s">
        <v>423</v>
      </c>
      <c r="I374" s="25" t="s">
        <v>424</v>
      </c>
      <c r="J374" s="25" t="s">
        <v>425</v>
      </c>
      <c r="K374" s="34" t="s">
        <v>426</v>
      </c>
    </row>
    <row r="375" spans="1:11" ht="15.75" customHeight="1">
      <c r="A375" s="155">
        <v>5294</v>
      </c>
      <c r="B375" s="15">
        <v>461000</v>
      </c>
      <c r="C375" s="148" t="s">
        <v>841</v>
      </c>
      <c r="D375" s="20">
        <f>D376+D377</f>
        <v>0</v>
      </c>
      <c r="E375" s="20">
        <f t="shared" si="78"/>
        <v>0</v>
      </c>
      <c r="F375" s="20">
        <f aca="true" t="shared" si="96" ref="F375:K375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6">
        <v>5295</v>
      </c>
      <c r="B376" s="140">
        <v>461100</v>
      </c>
      <c r="C376" s="149" t="s">
        <v>361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6">
        <v>5296</v>
      </c>
      <c r="B377" s="140">
        <v>461200</v>
      </c>
      <c r="C377" s="149" t="s">
        <v>362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5">
        <v>5297</v>
      </c>
      <c r="B378" s="15">
        <v>462000</v>
      </c>
      <c r="C378" s="148" t="s">
        <v>842</v>
      </c>
      <c r="D378" s="20">
        <f>D379+D380</f>
        <v>0</v>
      </c>
      <c r="E378" s="20">
        <f t="shared" si="78"/>
        <v>0</v>
      </c>
      <c r="F378" s="20">
        <f aca="true" t="shared" si="97" ref="F378:K378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6">
        <v>5298</v>
      </c>
      <c r="B379" s="140">
        <v>462100</v>
      </c>
      <c r="C379" s="149" t="s">
        <v>631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6">
        <v>5299</v>
      </c>
      <c r="B380" s="140">
        <v>462200</v>
      </c>
      <c r="C380" s="149" t="s">
        <v>473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5">
        <v>5300</v>
      </c>
      <c r="B381" s="15">
        <v>463000</v>
      </c>
      <c r="C381" s="148" t="s">
        <v>843</v>
      </c>
      <c r="D381" s="20">
        <f>D382+D383</f>
        <v>0</v>
      </c>
      <c r="E381" s="20">
        <f aca="true" t="shared" si="98" ref="E381:E452">SUM(F381:K381)</f>
        <v>0</v>
      </c>
      <c r="F381" s="20">
        <f aca="true" t="shared" si="99" ref="F381:K381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6">
        <v>5301</v>
      </c>
      <c r="B382" s="140">
        <v>463100</v>
      </c>
      <c r="C382" s="149" t="s">
        <v>325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6">
        <v>5302</v>
      </c>
      <c r="B383" s="140">
        <v>463200</v>
      </c>
      <c r="C383" s="149" t="s">
        <v>439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5">
        <v>5303</v>
      </c>
      <c r="B384" s="15">
        <v>464000</v>
      </c>
      <c r="C384" s="148" t="s">
        <v>844</v>
      </c>
      <c r="D384" s="20">
        <f>D385+D386</f>
        <v>0</v>
      </c>
      <c r="E384" s="20">
        <f t="shared" si="98"/>
        <v>0</v>
      </c>
      <c r="F384" s="20">
        <f aca="true" t="shared" si="100" ref="F384:K384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6">
        <v>5304</v>
      </c>
      <c r="B385" s="140">
        <v>464100</v>
      </c>
      <c r="C385" s="149" t="s">
        <v>57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6">
        <v>5305</v>
      </c>
      <c r="B386" s="140">
        <v>464200</v>
      </c>
      <c r="C386" s="149" t="s">
        <v>58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5">
        <v>5306</v>
      </c>
      <c r="B387" s="15">
        <v>465000</v>
      </c>
      <c r="C387" s="148" t="s">
        <v>845</v>
      </c>
      <c r="D387" s="20">
        <f>D388+D389</f>
        <v>0</v>
      </c>
      <c r="E387" s="20">
        <f t="shared" si="98"/>
        <v>0</v>
      </c>
      <c r="F387" s="20">
        <f aca="true" t="shared" si="101" ref="F387:K387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0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6">
        <v>5307</v>
      </c>
      <c r="B388" s="140">
        <v>465100</v>
      </c>
      <c r="C388" s="149" t="s">
        <v>59</v>
      </c>
      <c r="D388" s="22"/>
      <c r="E388" s="23">
        <f t="shared" si="98"/>
        <v>0</v>
      </c>
      <c r="F388" s="22"/>
      <c r="G388" s="22"/>
      <c r="H388" s="22"/>
      <c r="I388" s="22"/>
      <c r="J388" s="22"/>
      <c r="K388" s="24"/>
    </row>
    <row r="389" spans="1:11" ht="15.75" customHeight="1">
      <c r="A389" s="156">
        <v>5308</v>
      </c>
      <c r="B389" s="140">
        <v>465200</v>
      </c>
      <c r="C389" s="149" t="s">
        <v>60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5">
        <v>5309</v>
      </c>
      <c r="B390" s="15">
        <v>470000</v>
      </c>
      <c r="C390" s="148" t="s">
        <v>846</v>
      </c>
      <c r="D390" s="20">
        <f>D391+D395</f>
        <v>0</v>
      </c>
      <c r="E390" s="20">
        <f t="shared" si="98"/>
        <v>0</v>
      </c>
      <c r="F390" s="20">
        <f aca="true" t="shared" si="102" ref="F390:K390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5">
        <v>5310</v>
      </c>
      <c r="B391" s="15">
        <v>471000</v>
      </c>
      <c r="C391" s="148" t="s">
        <v>847</v>
      </c>
      <c r="D391" s="20">
        <f>SUM(D392:D394)</f>
        <v>0</v>
      </c>
      <c r="E391" s="20">
        <f t="shared" si="98"/>
        <v>0</v>
      </c>
      <c r="F391" s="20">
        <f aca="true" t="shared" si="103" ref="F391:K391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6">
        <v>5311</v>
      </c>
      <c r="B392" s="140">
        <v>471100</v>
      </c>
      <c r="C392" s="149" t="s">
        <v>200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6">
        <v>5312</v>
      </c>
      <c r="B393" s="140">
        <v>471200</v>
      </c>
      <c r="C393" s="149" t="s">
        <v>93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6">
        <v>5313</v>
      </c>
      <c r="B394" s="140">
        <v>471900</v>
      </c>
      <c r="C394" s="149" t="s">
        <v>94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5">
        <v>5314</v>
      </c>
      <c r="B395" s="15">
        <v>472000</v>
      </c>
      <c r="C395" s="148" t="s">
        <v>848</v>
      </c>
      <c r="D395" s="20">
        <f>SUM(D400:D408)</f>
        <v>0</v>
      </c>
      <c r="E395" s="20">
        <f t="shared" si="98"/>
        <v>0</v>
      </c>
      <c r="F395" s="20">
        <f aca="true" t="shared" si="104" ref="F395:K395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.75">
      <c r="A396" s="609" t="s">
        <v>533</v>
      </c>
      <c r="B396" s="610" t="s">
        <v>534</v>
      </c>
      <c r="C396" s="608" t="s">
        <v>535</v>
      </c>
      <c r="D396" s="608" t="s">
        <v>912</v>
      </c>
      <c r="E396" s="601" t="s">
        <v>380</v>
      </c>
      <c r="F396" s="603"/>
      <c r="G396" s="603"/>
      <c r="H396" s="603"/>
      <c r="I396" s="603"/>
      <c r="J396" s="603"/>
      <c r="K396" s="617"/>
    </row>
    <row r="397" spans="1:11" ht="12.75" customHeight="1">
      <c r="A397" s="609"/>
      <c r="B397" s="610"/>
      <c r="C397" s="608"/>
      <c r="D397" s="608"/>
      <c r="E397" s="601" t="s">
        <v>917</v>
      </c>
      <c r="F397" s="601" t="s">
        <v>427</v>
      </c>
      <c r="G397" s="603"/>
      <c r="H397" s="603"/>
      <c r="I397" s="603"/>
      <c r="J397" s="601" t="s">
        <v>909</v>
      </c>
      <c r="K397" s="602" t="s">
        <v>63</v>
      </c>
    </row>
    <row r="398" spans="1:11" ht="25.5">
      <c r="A398" s="609"/>
      <c r="B398" s="610"/>
      <c r="C398" s="608"/>
      <c r="D398" s="608"/>
      <c r="E398" s="603"/>
      <c r="F398" s="15" t="s">
        <v>381</v>
      </c>
      <c r="G398" s="15" t="s">
        <v>459</v>
      </c>
      <c r="H398" s="15" t="s">
        <v>908</v>
      </c>
      <c r="I398" s="15" t="s">
        <v>62</v>
      </c>
      <c r="J398" s="603"/>
      <c r="K398" s="617"/>
    </row>
    <row r="399" spans="1:11" ht="12.75">
      <c r="A399" s="33" t="s">
        <v>416</v>
      </c>
      <c r="B399" s="25" t="s">
        <v>417</v>
      </c>
      <c r="C399" s="25" t="s">
        <v>418</v>
      </c>
      <c r="D399" s="25" t="s">
        <v>419</v>
      </c>
      <c r="E399" s="25" t="s">
        <v>420</v>
      </c>
      <c r="F399" s="25" t="s">
        <v>421</v>
      </c>
      <c r="G399" s="25" t="s">
        <v>422</v>
      </c>
      <c r="H399" s="25" t="s">
        <v>423</v>
      </c>
      <c r="I399" s="25" t="s">
        <v>424</v>
      </c>
      <c r="J399" s="25" t="s">
        <v>425</v>
      </c>
      <c r="K399" s="34" t="s">
        <v>426</v>
      </c>
    </row>
    <row r="400" spans="1:11" ht="18.75" customHeight="1">
      <c r="A400" s="156">
        <v>5315</v>
      </c>
      <c r="B400" s="140">
        <v>472100</v>
      </c>
      <c r="C400" s="149" t="s">
        <v>95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6">
        <v>5316</v>
      </c>
      <c r="B401" s="140">
        <v>472200</v>
      </c>
      <c r="C401" s="149" t="s">
        <v>849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6">
        <v>5317</v>
      </c>
      <c r="B402" s="140">
        <v>472300</v>
      </c>
      <c r="C402" s="149" t="s">
        <v>850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6">
        <v>5318</v>
      </c>
      <c r="B403" s="140">
        <v>472400</v>
      </c>
      <c r="C403" s="149" t="s">
        <v>851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6">
        <v>5319</v>
      </c>
      <c r="B404" s="140">
        <v>472500</v>
      </c>
      <c r="C404" s="149" t="s">
        <v>40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6">
        <v>5320</v>
      </c>
      <c r="B405" s="140">
        <v>472600</v>
      </c>
      <c r="C405" s="149" t="s">
        <v>41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6">
        <v>5321</v>
      </c>
      <c r="B406" s="140">
        <v>472700</v>
      </c>
      <c r="C406" s="149" t="s">
        <v>852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6">
        <v>5322</v>
      </c>
      <c r="B407" s="140">
        <v>472800</v>
      </c>
      <c r="C407" s="149" t="s">
        <v>853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6">
        <v>5323</v>
      </c>
      <c r="B408" s="140">
        <v>472900</v>
      </c>
      <c r="C408" s="149" t="s">
        <v>658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5">
        <v>5324</v>
      </c>
      <c r="B409" s="15">
        <v>480000</v>
      </c>
      <c r="C409" s="148" t="s">
        <v>854</v>
      </c>
      <c r="D409" s="20">
        <f>D410+D413+D417+D419+D422+D428</f>
        <v>550</v>
      </c>
      <c r="E409" s="20">
        <f t="shared" si="98"/>
        <v>44</v>
      </c>
      <c r="F409" s="20">
        <f aca="true" t="shared" si="105" ref="F409:K409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10</v>
      </c>
      <c r="J409" s="20">
        <f t="shared" si="105"/>
        <v>0</v>
      </c>
      <c r="K409" s="21">
        <f t="shared" si="105"/>
        <v>34</v>
      </c>
    </row>
    <row r="410" spans="1:11" ht="25.5">
      <c r="A410" s="155">
        <v>5325</v>
      </c>
      <c r="B410" s="15">
        <v>481000</v>
      </c>
      <c r="C410" s="148" t="s">
        <v>855</v>
      </c>
      <c r="D410" s="20">
        <f>D411+D412</f>
        <v>0</v>
      </c>
      <c r="E410" s="20">
        <f t="shared" si="98"/>
        <v>0</v>
      </c>
      <c r="F410" s="20">
        <f aca="true" t="shared" si="106" ref="F410:K410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6">
        <v>5326</v>
      </c>
      <c r="B411" s="140">
        <v>481100</v>
      </c>
      <c r="C411" s="149" t="s">
        <v>363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6">
        <v>5327</v>
      </c>
      <c r="B412" s="140">
        <v>481900</v>
      </c>
      <c r="C412" s="149" t="s">
        <v>364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5">
        <v>5328</v>
      </c>
      <c r="B413" s="15">
        <v>482000</v>
      </c>
      <c r="C413" s="148" t="s">
        <v>856</v>
      </c>
      <c r="D413" s="20">
        <f>SUM(D414:D416)</f>
        <v>250</v>
      </c>
      <c r="E413" s="20">
        <f t="shared" si="98"/>
        <v>42</v>
      </c>
      <c r="F413" s="20">
        <f aca="true" t="shared" si="107" ref="F413:K413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10</v>
      </c>
      <c r="J413" s="20">
        <f t="shared" si="107"/>
        <v>0</v>
      </c>
      <c r="K413" s="21">
        <f t="shared" si="107"/>
        <v>32</v>
      </c>
    </row>
    <row r="414" spans="1:11" ht="18.75" customHeight="1">
      <c r="A414" s="156">
        <v>5329</v>
      </c>
      <c r="B414" s="140">
        <v>482100</v>
      </c>
      <c r="C414" s="149" t="s">
        <v>186</v>
      </c>
      <c r="D414" s="22">
        <v>50</v>
      </c>
      <c r="E414" s="23">
        <f t="shared" si="98"/>
        <v>22</v>
      </c>
      <c r="F414" s="22"/>
      <c r="G414" s="22"/>
      <c r="H414" s="22"/>
      <c r="I414" s="22">
        <v>5</v>
      </c>
      <c r="J414" s="22"/>
      <c r="K414" s="24">
        <v>17</v>
      </c>
    </row>
    <row r="415" spans="1:11" ht="18.75" customHeight="1">
      <c r="A415" s="156">
        <v>5330</v>
      </c>
      <c r="B415" s="140">
        <v>482200</v>
      </c>
      <c r="C415" s="149" t="s">
        <v>61</v>
      </c>
      <c r="D415" s="22">
        <v>200</v>
      </c>
      <c r="E415" s="23">
        <f t="shared" si="98"/>
        <v>20</v>
      </c>
      <c r="F415" s="22"/>
      <c r="G415" s="22"/>
      <c r="H415" s="22"/>
      <c r="I415" s="22">
        <v>5</v>
      </c>
      <c r="J415" s="22"/>
      <c r="K415" s="24">
        <v>15</v>
      </c>
    </row>
    <row r="416" spans="1:11" ht="18.75" customHeight="1">
      <c r="A416" s="156">
        <v>5331</v>
      </c>
      <c r="B416" s="140">
        <v>482300</v>
      </c>
      <c r="C416" s="149" t="s">
        <v>753</v>
      </c>
      <c r="D416" s="22"/>
      <c r="E416" s="23">
        <f t="shared" si="98"/>
        <v>0</v>
      </c>
      <c r="F416" s="22"/>
      <c r="G416" s="22"/>
      <c r="H416" s="22"/>
      <c r="I416" s="22"/>
      <c r="J416" s="22"/>
      <c r="K416" s="24"/>
    </row>
    <row r="417" spans="1:11" ht="25.5">
      <c r="A417" s="155">
        <v>5332</v>
      </c>
      <c r="B417" s="15">
        <v>483000</v>
      </c>
      <c r="C417" s="148" t="s">
        <v>857</v>
      </c>
      <c r="D417" s="20">
        <f>D418</f>
        <v>300</v>
      </c>
      <c r="E417" s="20">
        <f t="shared" si="98"/>
        <v>2</v>
      </c>
      <c r="F417" s="20">
        <f aca="true" t="shared" si="108" ref="F417:K417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2</v>
      </c>
    </row>
    <row r="418" spans="1:11" ht="18.75" customHeight="1">
      <c r="A418" s="156">
        <v>5333</v>
      </c>
      <c r="B418" s="140">
        <v>483100</v>
      </c>
      <c r="C418" s="149" t="s">
        <v>0</v>
      </c>
      <c r="D418" s="22">
        <v>300</v>
      </c>
      <c r="E418" s="23">
        <f t="shared" si="98"/>
        <v>2</v>
      </c>
      <c r="F418" s="22"/>
      <c r="G418" s="22"/>
      <c r="H418" s="22"/>
      <c r="I418" s="22"/>
      <c r="J418" s="22"/>
      <c r="K418" s="24">
        <v>2</v>
      </c>
    </row>
    <row r="419" spans="1:11" ht="38.25">
      <c r="A419" s="155">
        <v>5334</v>
      </c>
      <c r="B419" s="15">
        <v>484000</v>
      </c>
      <c r="C419" s="148" t="s">
        <v>858</v>
      </c>
      <c r="D419" s="20">
        <f>D420+D421</f>
        <v>0</v>
      </c>
      <c r="E419" s="20">
        <f t="shared" si="98"/>
        <v>0</v>
      </c>
      <c r="F419" s="20">
        <f aca="true" t="shared" si="109" ref="F419:K41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6">
        <v>5335</v>
      </c>
      <c r="B420" s="140">
        <v>484100</v>
      </c>
      <c r="C420" s="149" t="s">
        <v>581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6">
        <v>5336</v>
      </c>
      <c r="B421" s="140">
        <v>484200</v>
      </c>
      <c r="C421" s="149" t="s">
        <v>455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5">
        <v>5337</v>
      </c>
      <c r="B422" s="15">
        <v>485000</v>
      </c>
      <c r="C422" s="148" t="s">
        <v>859</v>
      </c>
      <c r="D422" s="20">
        <f>D423</f>
        <v>0</v>
      </c>
      <c r="E422" s="20">
        <f t="shared" si="98"/>
        <v>0</v>
      </c>
      <c r="F422" s="20">
        <f aca="true" t="shared" si="110" ref="F422:K422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156">
        <v>5338</v>
      </c>
      <c r="B423" s="140">
        <v>485100</v>
      </c>
      <c r="C423" s="149" t="s">
        <v>860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 ht="12.75">
      <c r="A424" s="609" t="s">
        <v>533</v>
      </c>
      <c r="B424" s="610" t="s">
        <v>534</v>
      </c>
      <c r="C424" s="608" t="s">
        <v>535</v>
      </c>
      <c r="D424" s="608" t="s">
        <v>912</v>
      </c>
      <c r="E424" s="601" t="s">
        <v>380</v>
      </c>
      <c r="F424" s="603"/>
      <c r="G424" s="603"/>
      <c r="H424" s="603"/>
      <c r="I424" s="603"/>
      <c r="J424" s="603"/>
      <c r="K424" s="617"/>
    </row>
    <row r="425" spans="1:11" ht="12.75" customHeight="1">
      <c r="A425" s="609"/>
      <c r="B425" s="610"/>
      <c r="C425" s="608"/>
      <c r="D425" s="608"/>
      <c r="E425" s="601" t="s">
        <v>917</v>
      </c>
      <c r="F425" s="601" t="s">
        <v>427</v>
      </c>
      <c r="G425" s="603"/>
      <c r="H425" s="603"/>
      <c r="I425" s="603"/>
      <c r="J425" s="601" t="s">
        <v>909</v>
      </c>
      <c r="K425" s="602" t="s">
        <v>63</v>
      </c>
    </row>
    <row r="426" spans="1:11" ht="25.5">
      <c r="A426" s="609"/>
      <c r="B426" s="610"/>
      <c r="C426" s="608"/>
      <c r="D426" s="608"/>
      <c r="E426" s="603"/>
      <c r="F426" s="15" t="s">
        <v>381</v>
      </c>
      <c r="G426" s="15" t="s">
        <v>459</v>
      </c>
      <c r="H426" s="15" t="s">
        <v>908</v>
      </c>
      <c r="I426" s="15" t="s">
        <v>62</v>
      </c>
      <c r="J426" s="603"/>
      <c r="K426" s="617"/>
    </row>
    <row r="427" spans="1:11" ht="12.75">
      <c r="A427" s="33" t="s">
        <v>416</v>
      </c>
      <c r="B427" s="25" t="s">
        <v>417</v>
      </c>
      <c r="C427" s="25" t="s">
        <v>418</v>
      </c>
      <c r="D427" s="25" t="s">
        <v>419</v>
      </c>
      <c r="E427" s="25" t="s">
        <v>420</v>
      </c>
      <c r="F427" s="25" t="s">
        <v>421</v>
      </c>
      <c r="G427" s="25" t="s">
        <v>422</v>
      </c>
      <c r="H427" s="25" t="s">
        <v>423</v>
      </c>
      <c r="I427" s="25" t="s">
        <v>424</v>
      </c>
      <c r="J427" s="25" t="s">
        <v>425</v>
      </c>
      <c r="K427" s="34" t="s">
        <v>426</v>
      </c>
    </row>
    <row r="428" spans="1:11" ht="38.25">
      <c r="A428" s="155">
        <v>5339</v>
      </c>
      <c r="B428" s="15">
        <v>489000</v>
      </c>
      <c r="C428" s="148" t="s">
        <v>861</v>
      </c>
      <c r="D428" s="20">
        <f>D429</f>
        <v>0</v>
      </c>
      <c r="E428" s="20">
        <f t="shared" si="98"/>
        <v>0</v>
      </c>
      <c r="F428" s="20">
        <f aca="true" t="shared" si="111" ref="F428:K428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6">
        <v>5340</v>
      </c>
      <c r="B429" s="140">
        <v>489100</v>
      </c>
      <c r="C429" s="149" t="s">
        <v>582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5">
        <v>5341</v>
      </c>
      <c r="B430" s="15">
        <v>500000</v>
      </c>
      <c r="C430" s="148" t="s">
        <v>862</v>
      </c>
      <c r="D430" s="20">
        <f>D431+D453+D466+D469+D477</f>
        <v>10301</v>
      </c>
      <c r="E430" s="20">
        <f t="shared" si="98"/>
        <v>4862</v>
      </c>
      <c r="F430" s="20">
        <f aca="true" t="shared" si="112" ref="F430:K430">F431+F453+F466+F469+F477</f>
        <v>0</v>
      </c>
      <c r="G430" s="20">
        <f t="shared" si="112"/>
        <v>0</v>
      </c>
      <c r="H430" s="20">
        <f t="shared" si="112"/>
        <v>0</v>
      </c>
      <c r="I430" s="20">
        <f t="shared" si="112"/>
        <v>0</v>
      </c>
      <c r="J430" s="20">
        <f t="shared" si="112"/>
        <v>0</v>
      </c>
      <c r="K430" s="21">
        <f t="shared" si="112"/>
        <v>4862</v>
      </c>
    </row>
    <row r="431" spans="1:11" ht="25.5">
      <c r="A431" s="155">
        <v>5342</v>
      </c>
      <c r="B431" s="15">
        <v>510000</v>
      </c>
      <c r="C431" s="148" t="s">
        <v>863</v>
      </c>
      <c r="D431" s="20">
        <f>D432+D437+D447+D449+D451</f>
        <v>6000</v>
      </c>
      <c r="E431" s="20">
        <f t="shared" si="98"/>
        <v>2376</v>
      </c>
      <c r="F431" s="20">
        <f aca="true" t="shared" si="113" ref="F431:K431">F432+F437+F447+F449+F451</f>
        <v>0</v>
      </c>
      <c r="G431" s="20">
        <f t="shared" si="113"/>
        <v>0</v>
      </c>
      <c r="H431" s="20">
        <f t="shared" si="113"/>
        <v>0</v>
      </c>
      <c r="I431" s="20">
        <f t="shared" si="113"/>
        <v>0</v>
      </c>
      <c r="J431" s="20">
        <f t="shared" si="113"/>
        <v>0</v>
      </c>
      <c r="K431" s="21">
        <f t="shared" si="113"/>
        <v>2376</v>
      </c>
    </row>
    <row r="432" spans="1:11" ht="27" customHeight="1">
      <c r="A432" s="155">
        <v>5343</v>
      </c>
      <c r="B432" s="15">
        <v>511000</v>
      </c>
      <c r="C432" s="148" t="s">
        <v>864</v>
      </c>
      <c r="D432" s="20">
        <f>SUM(D433:D436)</f>
        <v>3500</v>
      </c>
      <c r="E432" s="20">
        <f t="shared" si="98"/>
        <v>1946</v>
      </c>
      <c r="F432" s="20">
        <f aca="true" t="shared" si="114" ref="F432:K432">SUM(F433:F436)</f>
        <v>0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1946</v>
      </c>
    </row>
    <row r="433" spans="1:11" ht="18.75" customHeight="1">
      <c r="A433" s="156">
        <v>5344</v>
      </c>
      <c r="B433" s="140">
        <v>511100</v>
      </c>
      <c r="C433" s="149" t="s">
        <v>571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6">
        <v>5345</v>
      </c>
      <c r="B434" s="140">
        <v>511200</v>
      </c>
      <c r="C434" s="149" t="s">
        <v>572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6">
        <v>5346</v>
      </c>
      <c r="B435" s="140">
        <v>511300</v>
      </c>
      <c r="C435" s="149" t="s">
        <v>573</v>
      </c>
      <c r="D435" s="22">
        <v>3500</v>
      </c>
      <c r="E435" s="23">
        <f t="shared" si="98"/>
        <v>1946</v>
      </c>
      <c r="F435" s="22"/>
      <c r="G435" s="22"/>
      <c r="H435" s="22"/>
      <c r="I435" s="22"/>
      <c r="J435" s="22"/>
      <c r="K435" s="24">
        <v>1946</v>
      </c>
    </row>
    <row r="436" spans="1:11" ht="18.75" customHeight="1">
      <c r="A436" s="156">
        <v>5347</v>
      </c>
      <c r="B436" s="140">
        <v>511400</v>
      </c>
      <c r="C436" s="149" t="s">
        <v>574</v>
      </c>
      <c r="D436" s="22"/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55">
        <v>5348</v>
      </c>
      <c r="B437" s="15">
        <v>512000</v>
      </c>
      <c r="C437" s="148" t="s">
        <v>865</v>
      </c>
      <c r="D437" s="20">
        <f>SUM(D438:D446)</f>
        <v>2500</v>
      </c>
      <c r="E437" s="20">
        <f t="shared" si="98"/>
        <v>430</v>
      </c>
      <c r="F437" s="20">
        <f aca="true" t="shared" si="115" ref="F437:K437">SUM(F438:F446)</f>
        <v>0</v>
      </c>
      <c r="G437" s="20">
        <f t="shared" si="115"/>
        <v>0</v>
      </c>
      <c r="H437" s="20">
        <f t="shared" si="115"/>
        <v>0</v>
      </c>
      <c r="I437" s="20">
        <f t="shared" si="115"/>
        <v>0</v>
      </c>
      <c r="J437" s="20">
        <f t="shared" si="115"/>
        <v>0</v>
      </c>
      <c r="K437" s="21">
        <f t="shared" si="115"/>
        <v>430</v>
      </c>
    </row>
    <row r="438" spans="1:11" ht="17.25" customHeight="1">
      <c r="A438" s="156">
        <v>5349</v>
      </c>
      <c r="B438" s="140">
        <v>512100</v>
      </c>
      <c r="C438" s="149" t="s">
        <v>575</v>
      </c>
      <c r="D438" s="22"/>
      <c r="E438" s="23">
        <f t="shared" si="98"/>
        <v>0</v>
      </c>
      <c r="F438" s="22"/>
      <c r="G438" s="22"/>
      <c r="H438" s="22"/>
      <c r="I438" s="22"/>
      <c r="J438" s="22"/>
      <c r="K438" s="24"/>
    </row>
    <row r="439" spans="1:11" ht="17.25" customHeight="1">
      <c r="A439" s="156">
        <v>5350</v>
      </c>
      <c r="B439" s="140">
        <v>512200</v>
      </c>
      <c r="C439" s="149" t="s">
        <v>183</v>
      </c>
      <c r="D439" s="22">
        <v>1500</v>
      </c>
      <c r="E439" s="23">
        <f t="shared" si="98"/>
        <v>430</v>
      </c>
      <c r="F439" s="22"/>
      <c r="G439" s="22"/>
      <c r="H439" s="22"/>
      <c r="I439" s="22"/>
      <c r="J439" s="22"/>
      <c r="K439" s="24">
        <v>430</v>
      </c>
    </row>
    <row r="440" spans="1:11" ht="17.25" customHeight="1">
      <c r="A440" s="156">
        <v>5351</v>
      </c>
      <c r="B440" s="140">
        <v>512300</v>
      </c>
      <c r="C440" s="149" t="s">
        <v>184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6">
        <v>5352</v>
      </c>
      <c r="B441" s="140">
        <v>512400</v>
      </c>
      <c r="C441" s="149" t="s">
        <v>346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6">
        <v>5353</v>
      </c>
      <c r="B442" s="140">
        <v>512500</v>
      </c>
      <c r="C442" s="149" t="s">
        <v>185</v>
      </c>
      <c r="D442" s="22">
        <v>1000</v>
      </c>
      <c r="E442" s="23">
        <f t="shared" si="98"/>
        <v>0</v>
      </c>
      <c r="F442" s="22"/>
      <c r="G442" s="22"/>
      <c r="H442" s="22"/>
      <c r="I442" s="22"/>
      <c r="J442" s="22"/>
      <c r="K442" s="24"/>
    </row>
    <row r="443" spans="1:11" ht="17.25" customHeight="1">
      <c r="A443" s="156">
        <v>5354</v>
      </c>
      <c r="B443" s="140">
        <v>512600</v>
      </c>
      <c r="C443" s="149" t="s">
        <v>754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6">
        <v>5355</v>
      </c>
      <c r="B444" s="140">
        <v>512700</v>
      </c>
      <c r="C444" s="149" t="s">
        <v>103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6">
        <v>5356</v>
      </c>
      <c r="B445" s="140">
        <v>512800</v>
      </c>
      <c r="C445" s="149" t="s">
        <v>104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6">
        <v>5357</v>
      </c>
      <c r="B446" s="140">
        <v>512900</v>
      </c>
      <c r="C446" s="149" t="s">
        <v>576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5">
        <v>5358</v>
      </c>
      <c r="B447" s="15">
        <v>513000</v>
      </c>
      <c r="C447" s="148" t="s">
        <v>866</v>
      </c>
      <c r="D447" s="20">
        <f>D448</f>
        <v>0</v>
      </c>
      <c r="E447" s="20">
        <f t="shared" si="98"/>
        <v>0</v>
      </c>
      <c r="F447" s="20">
        <f aca="true" t="shared" si="116" ref="F447:K447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6">
        <v>5359</v>
      </c>
      <c r="B448" s="140">
        <v>513100</v>
      </c>
      <c r="C448" s="149" t="s">
        <v>583</v>
      </c>
      <c r="D448" s="22"/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55">
        <v>5360</v>
      </c>
      <c r="B449" s="15">
        <v>514000</v>
      </c>
      <c r="C449" s="148" t="s">
        <v>867</v>
      </c>
      <c r="D449" s="20">
        <f>D450</f>
        <v>0</v>
      </c>
      <c r="E449" s="20">
        <f t="shared" si="98"/>
        <v>0</v>
      </c>
      <c r="F449" s="20">
        <f aca="true" t="shared" si="117" ref="F449:K449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6">
        <v>5361</v>
      </c>
      <c r="B450" s="140">
        <v>514100</v>
      </c>
      <c r="C450" s="149" t="s">
        <v>577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5">
        <v>5362</v>
      </c>
      <c r="B451" s="15">
        <v>515000</v>
      </c>
      <c r="C451" s="148" t="s">
        <v>868</v>
      </c>
      <c r="D451" s="20">
        <f>D452</f>
        <v>0</v>
      </c>
      <c r="E451" s="20">
        <f t="shared" si="98"/>
        <v>0</v>
      </c>
      <c r="F451" s="20">
        <f aca="true" t="shared" si="118" ref="F451:K451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6">
        <v>5363</v>
      </c>
      <c r="B452" s="140">
        <v>515100</v>
      </c>
      <c r="C452" s="149" t="s">
        <v>462</v>
      </c>
      <c r="D452" s="22"/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55">
        <v>5364</v>
      </c>
      <c r="B453" s="15">
        <v>520000</v>
      </c>
      <c r="C453" s="148" t="s">
        <v>869</v>
      </c>
      <c r="D453" s="20">
        <f>D454+D456+D464</f>
        <v>4301</v>
      </c>
      <c r="E453" s="20">
        <f aca="true" t="shared" si="119" ref="E453:E530">SUM(F453:K453)</f>
        <v>2486</v>
      </c>
      <c r="F453" s="20">
        <f aca="true" t="shared" si="120" ref="F453:K453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2486</v>
      </c>
    </row>
    <row r="454" spans="1:11" ht="17.25" customHeight="1">
      <c r="A454" s="155">
        <v>5365</v>
      </c>
      <c r="B454" s="15">
        <v>521000</v>
      </c>
      <c r="C454" s="148" t="s">
        <v>870</v>
      </c>
      <c r="D454" s="20">
        <f>D455</f>
        <v>0</v>
      </c>
      <c r="E454" s="20">
        <f t="shared" si="119"/>
        <v>0</v>
      </c>
      <c r="F454" s="20">
        <f aca="true" t="shared" si="121" ref="F454:K454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6">
        <v>5366</v>
      </c>
      <c r="B455" s="140">
        <v>521100</v>
      </c>
      <c r="C455" s="149" t="s">
        <v>334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5">
        <v>5367</v>
      </c>
      <c r="B456" s="15">
        <v>522000</v>
      </c>
      <c r="C456" s="148" t="s">
        <v>871</v>
      </c>
      <c r="D456" s="20">
        <f>SUM(D457:D463)</f>
        <v>0</v>
      </c>
      <c r="E456" s="20">
        <f t="shared" si="119"/>
        <v>0</v>
      </c>
      <c r="F456" s="20">
        <f aca="true" t="shared" si="122" ref="F456:K456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6">
        <v>5368</v>
      </c>
      <c r="B457" s="140">
        <v>522100</v>
      </c>
      <c r="C457" s="149" t="s">
        <v>536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 ht="12.75">
      <c r="A458" s="609" t="s">
        <v>533</v>
      </c>
      <c r="B458" s="610" t="s">
        <v>534</v>
      </c>
      <c r="C458" s="608" t="s">
        <v>535</v>
      </c>
      <c r="D458" s="608" t="s">
        <v>912</v>
      </c>
      <c r="E458" s="601" t="s">
        <v>380</v>
      </c>
      <c r="F458" s="603"/>
      <c r="G458" s="603"/>
      <c r="H458" s="603"/>
      <c r="I458" s="603"/>
      <c r="J458" s="603"/>
      <c r="K458" s="617"/>
    </row>
    <row r="459" spans="1:11" ht="12.75" customHeight="1">
      <c r="A459" s="609"/>
      <c r="B459" s="610"/>
      <c r="C459" s="608"/>
      <c r="D459" s="608"/>
      <c r="E459" s="601" t="s">
        <v>917</v>
      </c>
      <c r="F459" s="601" t="s">
        <v>427</v>
      </c>
      <c r="G459" s="603"/>
      <c r="H459" s="603"/>
      <c r="I459" s="603"/>
      <c r="J459" s="601" t="s">
        <v>909</v>
      </c>
      <c r="K459" s="602" t="s">
        <v>63</v>
      </c>
    </row>
    <row r="460" spans="1:11" ht="25.5">
      <c r="A460" s="609"/>
      <c r="B460" s="610"/>
      <c r="C460" s="608"/>
      <c r="D460" s="608"/>
      <c r="E460" s="603"/>
      <c r="F460" s="15" t="s">
        <v>381</v>
      </c>
      <c r="G460" s="15" t="s">
        <v>459</v>
      </c>
      <c r="H460" s="15" t="s">
        <v>908</v>
      </c>
      <c r="I460" s="15" t="s">
        <v>62</v>
      </c>
      <c r="J460" s="603"/>
      <c r="K460" s="617"/>
    </row>
    <row r="461" spans="1:11" ht="12.75">
      <c r="A461" s="33" t="s">
        <v>416</v>
      </c>
      <c r="B461" s="25" t="s">
        <v>417</v>
      </c>
      <c r="C461" s="25" t="s">
        <v>418</v>
      </c>
      <c r="D461" s="25" t="s">
        <v>419</v>
      </c>
      <c r="E461" s="25" t="s">
        <v>420</v>
      </c>
      <c r="F461" s="25" t="s">
        <v>421</v>
      </c>
      <c r="G461" s="25" t="s">
        <v>422</v>
      </c>
      <c r="H461" s="25" t="s">
        <v>423</v>
      </c>
      <c r="I461" s="25" t="s">
        <v>424</v>
      </c>
      <c r="J461" s="25" t="s">
        <v>425</v>
      </c>
      <c r="K461" s="34" t="s">
        <v>426</v>
      </c>
    </row>
    <row r="462" spans="1:11" ht="18.75" customHeight="1">
      <c r="A462" s="156">
        <v>5369</v>
      </c>
      <c r="B462" s="140">
        <v>522200</v>
      </c>
      <c r="C462" s="149" t="s">
        <v>328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6">
        <v>5370</v>
      </c>
      <c r="B463" s="140">
        <v>522300</v>
      </c>
      <c r="C463" s="149" t="s">
        <v>329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5">
        <v>5371</v>
      </c>
      <c r="B464" s="15">
        <v>523000</v>
      </c>
      <c r="C464" s="148" t="s">
        <v>872</v>
      </c>
      <c r="D464" s="20">
        <f>D465</f>
        <v>4301</v>
      </c>
      <c r="E464" s="20">
        <f t="shared" si="119"/>
        <v>2486</v>
      </c>
      <c r="F464" s="20">
        <f aca="true" t="shared" si="123" ref="F464:K464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2486</v>
      </c>
    </row>
    <row r="465" spans="1:11" ht="18.75" customHeight="1">
      <c r="A465" s="156">
        <v>5372</v>
      </c>
      <c r="B465" s="140">
        <v>523100</v>
      </c>
      <c r="C465" s="149" t="s">
        <v>330</v>
      </c>
      <c r="D465" s="22">
        <v>4301</v>
      </c>
      <c r="E465" s="23">
        <f t="shared" si="119"/>
        <v>2486</v>
      </c>
      <c r="F465" s="22"/>
      <c r="G465" s="22"/>
      <c r="H465" s="22"/>
      <c r="I465" s="22"/>
      <c r="J465" s="22"/>
      <c r="K465" s="24">
        <v>2486</v>
      </c>
    </row>
    <row r="466" spans="1:11" ht="18.75" customHeight="1">
      <c r="A466" s="155">
        <v>5373</v>
      </c>
      <c r="B466" s="15">
        <v>530000</v>
      </c>
      <c r="C466" s="148" t="s">
        <v>873</v>
      </c>
      <c r="D466" s="20">
        <f>D467</f>
        <v>0</v>
      </c>
      <c r="E466" s="20">
        <f t="shared" si="119"/>
        <v>0</v>
      </c>
      <c r="F466" s="20">
        <f aca="true" t="shared" si="124" ref="F466:K467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5">
        <v>5374</v>
      </c>
      <c r="B467" s="15">
        <v>531000</v>
      </c>
      <c r="C467" s="148" t="s">
        <v>874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6">
        <v>5375</v>
      </c>
      <c r="B468" s="140">
        <v>531100</v>
      </c>
      <c r="C468" s="149" t="s">
        <v>437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5">
        <v>5376</v>
      </c>
      <c r="B469" s="15">
        <v>540000</v>
      </c>
      <c r="C469" s="148" t="s">
        <v>875</v>
      </c>
      <c r="D469" s="20">
        <f>D470+D472+D474</f>
        <v>0</v>
      </c>
      <c r="E469" s="20">
        <f t="shared" si="119"/>
        <v>0</v>
      </c>
      <c r="F469" s="20">
        <f aca="true" t="shared" si="125" ref="F469:K469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5">
        <v>5377</v>
      </c>
      <c r="B470" s="15">
        <v>541000</v>
      </c>
      <c r="C470" s="148" t="s">
        <v>876</v>
      </c>
      <c r="D470" s="20">
        <f>D471</f>
        <v>0</v>
      </c>
      <c r="E470" s="20">
        <f t="shared" si="119"/>
        <v>0</v>
      </c>
      <c r="F470" s="20">
        <f aca="true" t="shared" si="126" ref="F470:K470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6">
        <v>5378</v>
      </c>
      <c r="B471" s="140">
        <v>541100</v>
      </c>
      <c r="C471" s="149" t="s">
        <v>368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5">
        <v>5379</v>
      </c>
      <c r="B472" s="15">
        <v>542000</v>
      </c>
      <c r="C472" s="148" t="s">
        <v>877</v>
      </c>
      <c r="D472" s="20">
        <f>D473</f>
        <v>0</v>
      </c>
      <c r="E472" s="20">
        <f t="shared" si="119"/>
        <v>0</v>
      </c>
      <c r="F472" s="20">
        <f aca="true" t="shared" si="127" ref="F472:K472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6">
        <v>5380</v>
      </c>
      <c r="B473" s="140">
        <v>542100</v>
      </c>
      <c r="C473" s="149" t="s">
        <v>331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5">
        <v>5381</v>
      </c>
      <c r="B474" s="15">
        <v>543000</v>
      </c>
      <c r="C474" s="148" t="s">
        <v>878</v>
      </c>
      <c r="D474" s="20">
        <f>D475+D476</f>
        <v>0</v>
      </c>
      <c r="E474" s="20">
        <f t="shared" si="119"/>
        <v>0</v>
      </c>
      <c r="F474" s="20">
        <f aca="true" t="shared" si="128" ref="F474:K474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6">
        <v>5382</v>
      </c>
      <c r="B475" s="140">
        <v>543100</v>
      </c>
      <c r="C475" s="149" t="s">
        <v>332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6">
        <v>5383</v>
      </c>
      <c r="B476" s="140">
        <v>543200</v>
      </c>
      <c r="C476" s="149" t="s">
        <v>333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5">
        <v>5384</v>
      </c>
      <c r="B477" s="15">
        <v>550000</v>
      </c>
      <c r="C477" s="148" t="s">
        <v>879</v>
      </c>
      <c r="D477" s="20">
        <f>D478</f>
        <v>0</v>
      </c>
      <c r="E477" s="20">
        <f t="shared" si="119"/>
        <v>0</v>
      </c>
      <c r="F477" s="20">
        <f aca="true" t="shared" si="129" ref="F477:K478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5">
        <v>5385</v>
      </c>
      <c r="B478" s="15">
        <v>551000</v>
      </c>
      <c r="C478" s="148" t="s">
        <v>880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6">
        <v>5386</v>
      </c>
      <c r="B479" s="140">
        <v>551100</v>
      </c>
      <c r="C479" s="149" t="s">
        <v>643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5">
        <v>5387</v>
      </c>
      <c r="B480" s="15">
        <v>600000</v>
      </c>
      <c r="C480" s="148" t="s">
        <v>881</v>
      </c>
      <c r="D480" s="20">
        <f>D481+D510</f>
        <v>0</v>
      </c>
      <c r="E480" s="20">
        <f t="shared" si="119"/>
        <v>0</v>
      </c>
      <c r="F480" s="20">
        <f aca="true" t="shared" si="130" ref="F480:K48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5">
        <v>5388</v>
      </c>
      <c r="B481" s="15">
        <v>610000</v>
      </c>
      <c r="C481" s="148" t="s">
        <v>882</v>
      </c>
      <c r="D481" s="20">
        <f>D482+D496+D504+D506+D508</f>
        <v>0</v>
      </c>
      <c r="E481" s="20">
        <f t="shared" si="119"/>
        <v>0</v>
      </c>
      <c r="F481" s="20">
        <f aca="true" t="shared" si="131" ref="F481:K48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5">
        <v>5389</v>
      </c>
      <c r="B482" s="15">
        <v>611000</v>
      </c>
      <c r="C482" s="148" t="s">
        <v>883</v>
      </c>
      <c r="D482" s="20">
        <f>SUM(D483:D495)</f>
        <v>0</v>
      </c>
      <c r="E482" s="20">
        <f t="shared" si="119"/>
        <v>0</v>
      </c>
      <c r="F482" s="20">
        <f aca="true" t="shared" si="132" ref="F482:K48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6">
        <v>5390</v>
      </c>
      <c r="B483" s="140">
        <v>611100</v>
      </c>
      <c r="C483" s="149" t="s">
        <v>344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6">
        <v>5391</v>
      </c>
      <c r="B484" s="140">
        <v>611200</v>
      </c>
      <c r="C484" s="149" t="s">
        <v>345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6">
        <v>5392</v>
      </c>
      <c r="B485" s="140">
        <v>611300</v>
      </c>
      <c r="C485" s="149" t="s">
        <v>490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 ht="12.75">
      <c r="A486" s="609" t="s">
        <v>533</v>
      </c>
      <c r="B486" s="610" t="s">
        <v>534</v>
      </c>
      <c r="C486" s="608" t="s">
        <v>535</v>
      </c>
      <c r="D486" s="608" t="s">
        <v>912</v>
      </c>
      <c r="E486" s="601" t="s">
        <v>380</v>
      </c>
      <c r="F486" s="603"/>
      <c r="G486" s="603"/>
      <c r="H486" s="603"/>
      <c r="I486" s="603"/>
      <c r="J486" s="603"/>
      <c r="K486" s="617"/>
    </row>
    <row r="487" spans="1:11" ht="12.75" customHeight="1">
      <c r="A487" s="609"/>
      <c r="B487" s="610"/>
      <c r="C487" s="608"/>
      <c r="D487" s="608"/>
      <c r="E487" s="601" t="s">
        <v>917</v>
      </c>
      <c r="F487" s="601" t="s">
        <v>427</v>
      </c>
      <c r="G487" s="603"/>
      <c r="H487" s="603"/>
      <c r="I487" s="603"/>
      <c r="J487" s="601" t="s">
        <v>909</v>
      </c>
      <c r="K487" s="602" t="s">
        <v>63</v>
      </c>
    </row>
    <row r="488" spans="1:11" ht="25.5">
      <c r="A488" s="609"/>
      <c r="B488" s="610"/>
      <c r="C488" s="608"/>
      <c r="D488" s="608"/>
      <c r="E488" s="603"/>
      <c r="F488" s="15" t="s">
        <v>381</v>
      </c>
      <c r="G488" s="15" t="s">
        <v>459</v>
      </c>
      <c r="H488" s="15" t="s">
        <v>908</v>
      </c>
      <c r="I488" s="15" t="s">
        <v>62</v>
      </c>
      <c r="J488" s="603"/>
      <c r="K488" s="617"/>
    </row>
    <row r="489" spans="1:11" ht="12.75">
      <c r="A489" s="33" t="s">
        <v>416</v>
      </c>
      <c r="B489" s="25" t="s">
        <v>417</v>
      </c>
      <c r="C489" s="25" t="s">
        <v>418</v>
      </c>
      <c r="D489" s="25" t="s">
        <v>419</v>
      </c>
      <c r="E489" s="25" t="s">
        <v>420</v>
      </c>
      <c r="F489" s="25" t="s">
        <v>421</v>
      </c>
      <c r="G489" s="25" t="s">
        <v>422</v>
      </c>
      <c r="H489" s="25" t="s">
        <v>423</v>
      </c>
      <c r="I489" s="25" t="s">
        <v>424</v>
      </c>
      <c r="J489" s="25" t="s">
        <v>425</v>
      </c>
      <c r="K489" s="34" t="s">
        <v>426</v>
      </c>
    </row>
    <row r="490" spans="1:11" ht="18.75" customHeight="1">
      <c r="A490" s="156">
        <v>5393</v>
      </c>
      <c r="B490" s="140">
        <v>611400</v>
      </c>
      <c r="C490" s="149" t="s">
        <v>491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6">
        <v>5394</v>
      </c>
      <c r="B491" s="140">
        <v>611500</v>
      </c>
      <c r="C491" s="149" t="s">
        <v>492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6">
        <v>5395</v>
      </c>
      <c r="B492" s="140">
        <v>611600</v>
      </c>
      <c r="C492" s="149" t="s">
        <v>493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6">
        <v>5396</v>
      </c>
      <c r="B493" s="140">
        <v>611700</v>
      </c>
      <c r="C493" s="149" t="s">
        <v>884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6">
        <v>5397</v>
      </c>
      <c r="B494" s="140">
        <v>611800</v>
      </c>
      <c r="C494" s="149" t="s">
        <v>494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6">
        <v>5398</v>
      </c>
      <c r="B495" s="140">
        <v>611900</v>
      </c>
      <c r="C495" s="149" t="s">
        <v>193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5">
        <v>5399</v>
      </c>
      <c r="B496" s="15">
        <v>612000</v>
      </c>
      <c r="C496" s="148" t="s">
        <v>885</v>
      </c>
      <c r="D496" s="20">
        <f>SUM(D497:D503)</f>
        <v>0</v>
      </c>
      <c r="E496" s="20">
        <f t="shared" si="119"/>
        <v>0</v>
      </c>
      <c r="F496" s="20">
        <f aca="true" t="shared" si="133" ref="F496:K496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6">
        <v>5400</v>
      </c>
      <c r="B497" s="140">
        <v>612100</v>
      </c>
      <c r="C497" s="149" t="s">
        <v>755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6">
        <v>5401</v>
      </c>
      <c r="B498" s="140">
        <v>612200</v>
      </c>
      <c r="C498" s="149" t="s">
        <v>495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6">
        <v>5402</v>
      </c>
      <c r="B499" s="140">
        <v>612300</v>
      </c>
      <c r="C499" s="149" t="s">
        <v>105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6">
        <v>5403</v>
      </c>
      <c r="B500" s="140">
        <v>612400</v>
      </c>
      <c r="C500" s="149" t="s">
        <v>886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6">
        <v>5404</v>
      </c>
      <c r="B501" s="140">
        <v>612500</v>
      </c>
      <c r="C501" s="149" t="s">
        <v>887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6">
        <v>5405</v>
      </c>
      <c r="B502" s="140">
        <v>612600</v>
      </c>
      <c r="C502" s="149" t="s">
        <v>106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6">
        <v>5406</v>
      </c>
      <c r="B503" s="140">
        <v>612900</v>
      </c>
      <c r="C503" s="149" t="s">
        <v>665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5">
        <v>5407</v>
      </c>
      <c r="B504" s="15">
        <v>613000</v>
      </c>
      <c r="C504" s="148" t="s">
        <v>888</v>
      </c>
      <c r="D504" s="20">
        <f>D505</f>
        <v>0</v>
      </c>
      <c r="E504" s="20">
        <f t="shared" si="119"/>
        <v>0</v>
      </c>
      <c r="F504" s="20">
        <f aca="true" t="shared" si="134" ref="F504:K50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6">
        <v>5408</v>
      </c>
      <c r="B505" s="140">
        <v>613100</v>
      </c>
      <c r="C505" s="149" t="s">
        <v>107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5">
        <v>5409</v>
      </c>
      <c r="B506" s="15">
        <v>614000</v>
      </c>
      <c r="C506" s="148" t="s">
        <v>889</v>
      </c>
      <c r="D506" s="20">
        <f>D507</f>
        <v>0</v>
      </c>
      <c r="E506" s="20">
        <f t="shared" si="119"/>
        <v>0</v>
      </c>
      <c r="F506" s="20">
        <f aca="true" t="shared" si="135" ref="F506:K508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6">
        <v>5410</v>
      </c>
      <c r="B507" s="140">
        <v>614100</v>
      </c>
      <c r="C507" s="149" t="s">
        <v>149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5">
        <v>5411</v>
      </c>
      <c r="B508" s="15">
        <v>615000</v>
      </c>
      <c r="C508" s="148" t="s">
        <v>890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6">
        <v>5412</v>
      </c>
      <c r="B509" s="140">
        <v>615100</v>
      </c>
      <c r="C509" s="149" t="s">
        <v>756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5">
        <v>5413</v>
      </c>
      <c r="B510" s="15">
        <v>620000</v>
      </c>
      <c r="C510" s="148" t="s">
        <v>891</v>
      </c>
      <c r="D510" s="20">
        <f>D511+D525+D534</f>
        <v>0</v>
      </c>
      <c r="E510" s="20">
        <f t="shared" si="119"/>
        <v>0</v>
      </c>
      <c r="F510" s="20">
        <f aca="true" t="shared" si="136" ref="F510:K510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5">
        <v>5414</v>
      </c>
      <c r="B511" s="15">
        <v>621000</v>
      </c>
      <c r="C511" s="148" t="s">
        <v>892</v>
      </c>
      <c r="D511" s="20">
        <f>SUM(D512:D524)</f>
        <v>0</v>
      </c>
      <c r="E511" s="20">
        <f t="shared" si="119"/>
        <v>0</v>
      </c>
      <c r="F511" s="20">
        <f aca="true" t="shared" si="137" ref="F511:K511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6">
        <v>5415</v>
      </c>
      <c r="B512" s="140">
        <v>621100</v>
      </c>
      <c r="C512" s="149" t="s">
        <v>108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 ht="12.75">
      <c r="A513" s="609" t="s">
        <v>533</v>
      </c>
      <c r="B513" s="610" t="s">
        <v>534</v>
      </c>
      <c r="C513" s="608" t="s">
        <v>535</v>
      </c>
      <c r="D513" s="608" t="s">
        <v>912</v>
      </c>
      <c r="E513" s="601" t="s">
        <v>380</v>
      </c>
      <c r="F513" s="603"/>
      <c r="G513" s="603"/>
      <c r="H513" s="603"/>
      <c r="I513" s="603"/>
      <c r="J513" s="603"/>
      <c r="K513" s="617"/>
    </row>
    <row r="514" spans="1:11" ht="12.75" customHeight="1">
      <c r="A514" s="609"/>
      <c r="B514" s="610"/>
      <c r="C514" s="608"/>
      <c r="D514" s="608"/>
      <c r="E514" s="601" t="s">
        <v>917</v>
      </c>
      <c r="F514" s="601" t="s">
        <v>427</v>
      </c>
      <c r="G514" s="603"/>
      <c r="H514" s="603"/>
      <c r="I514" s="603"/>
      <c r="J514" s="601" t="s">
        <v>909</v>
      </c>
      <c r="K514" s="602" t="s">
        <v>63</v>
      </c>
    </row>
    <row r="515" spans="1:11" ht="25.5">
      <c r="A515" s="609"/>
      <c r="B515" s="610"/>
      <c r="C515" s="608"/>
      <c r="D515" s="608"/>
      <c r="E515" s="603"/>
      <c r="F515" s="15" t="s">
        <v>381</v>
      </c>
      <c r="G515" s="15" t="s">
        <v>459</v>
      </c>
      <c r="H515" s="15" t="s">
        <v>908</v>
      </c>
      <c r="I515" s="15" t="s">
        <v>62</v>
      </c>
      <c r="J515" s="603"/>
      <c r="K515" s="617"/>
    </row>
    <row r="516" spans="1:11" ht="12.75">
      <c r="A516" s="33" t="s">
        <v>416</v>
      </c>
      <c r="B516" s="25" t="s">
        <v>417</v>
      </c>
      <c r="C516" s="25" t="s">
        <v>418</v>
      </c>
      <c r="D516" s="25" t="s">
        <v>419</v>
      </c>
      <c r="E516" s="25" t="s">
        <v>420</v>
      </c>
      <c r="F516" s="25" t="s">
        <v>421</v>
      </c>
      <c r="G516" s="25" t="s">
        <v>422</v>
      </c>
      <c r="H516" s="25" t="s">
        <v>423</v>
      </c>
      <c r="I516" s="25" t="s">
        <v>424</v>
      </c>
      <c r="J516" s="25" t="s">
        <v>425</v>
      </c>
      <c r="K516" s="34" t="s">
        <v>426</v>
      </c>
    </row>
    <row r="517" spans="1:11" ht="18.75" customHeight="1">
      <c r="A517" s="156">
        <v>5416</v>
      </c>
      <c r="B517" s="140">
        <v>621200</v>
      </c>
      <c r="C517" s="149" t="s">
        <v>335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6">
        <v>5417</v>
      </c>
      <c r="B518" s="140">
        <v>621300</v>
      </c>
      <c r="C518" s="149" t="s">
        <v>487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6">
        <v>5418</v>
      </c>
      <c r="B519" s="140">
        <v>621400</v>
      </c>
      <c r="C519" s="149" t="s">
        <v>150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6">
        <v>5419</v>
      </c>
      <c r="B520" s="140">
        <v>621500</v>
      </c>
      <c r="C520" s="149" t="s">
        <v>109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6">
        <v>5420</v>
      </c>
      <c r="B521" s="140">
        <v>621600</v>
      </c>
      <c r="C521" s="149" t="s">
        <v>488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6">
        <v>5421</v>
      </c>
      <c r="B522" s="140">
        <v>621700</v>
      </c>
      <c r="C522" s="149" t="s">
        <v>348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6">
        <v>5422</v>
      </c>
      <c r="B523" s="140">
        <v>621800</v>
      </c>
      <c r="C523" s="149" t="s">
        <v>489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6">
        <v>5423</v>
      </c>
      <c r="B524" s="140">
        <v>621900</v>
      </c>
      <c r="C524" s="149" t="s">
        <v>349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5">
        <v>5424</v>
      </c>
      <c r="B525" s="15">
        <v>622000</v>
      </c>
      <c r="C525" s="148" t="s">
        <v>893</v>
      </c>
      <c r="D525" s="20">
        <f>SUM(D526:D533)</f>
        <v>0</v>
      </c>
      <c r="E525" s="20">
        <f t="shared" si="119"/>
        <v>0</v>
      </c>
      <c r="F525" s="20">
        <f aca="true" t="shared" si="138" ref="F525:K525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6">
        <v>5425</v>
      </c>
      <c r="B526" s="140">
        <v>622100</v>
      </c>
      <c r="C526" s="149" t="s">
        <v>350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6">
        <v>5426</v>
      </c>
      <c r="B527" s="140">
        <v>622200</v>
      </c>
      <c r="C527" s="149" t="s">
        <v>644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6">
        <v>5427</v>
      </c>
      <c r="B528" s="140">
        <v>622300</v>
      </c>
      <c r="C528" s="149" t="s">
        <v>645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6">
        <v>5428</v>
      </c>
      <c r="B529" s="140">
        <v>622400</v>
      </c>
      <c r="C529" s="149" t="s">
        <v>646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6">
        <v>5429</v>
      </c>
      <c r="B530" s="140">
        <v>622500</v>
      </c>
      <c r="C530" s="149" t="s">
        <v>647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6">
        <v>5430</v>
      </c>
      <c r="B531" s="140">
        <v>622600</v>
      </c>
      <c r="C531" s="149" t="s">
        <v>352</v>
      </c>
      <c r="D531" s="22"/>
      <c r="E531" s="23">
        <f aca="true" t="shared" si="139" ref="E531:E536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6">
        <v>5431</v>
      </c>
      <c r="B532" s="140">
        <v>622700</v>
      </c>
      <c r="C532" s="149" t="s">
        <v>351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6">
        <v>5432</v>
      </c>
      <c r="B533" s="140">
        <v>622800</v>
      </c>
      <c r="C533" s="149" t="s">
        <v>151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5">
        <v>5433</v>
      </c>
      <c r="B534" s="15">
        <v>623000</v>
      </c>
      <c r="C534" s="148" t="s">
        <v>894</v>
      </c>
      <c r="D534" s="20">
        <f>D535</f>
        <v>0</v>
      </c>
      <c r="E534" s="20">
        <f t="shared" si="139"/>
        <v>0</v>
      </c>
      <c r="F534" s="20">
        <f aca="true" t="shared" si="140" ref="F534:K534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6">
        <v>5434</v>
      </c>
      <c r="B535" s="140">
        <v>623100</v>
      </c>
      <c r="C535" s="149" t="s">
        <v>895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7">
        <v>5435</v>
      </c>
      <c r="B536" s="141"/>
      <c r="C536" s="150" t="s">
        <v>896</v>
      </c>
      <c r="D536" s="30">
        <f>D233+D480</f>
        <v>96327</v>
      </c>
      <c r="E536" s="30">
        <f t="shared" si="139"/>
        <v>81917</v>
      </c>
      <c r="F536" s="30">
        <f aca="true" t="shared" si="141" ref="F536:K536">F233+F480</f>
        <v>0</v>
      </c>
      <c r="G536" s="30">
        <f t="shared" si="141"/>
        <v>0</v>
      </c>
      <c r="H536" s="30">
        <f t="shared" si="141"/>
        <v>0</v>
      </c>
      <c r="I536" s="30">
        <f t="shared" si="141"/>
        <v>18330</v>
      </c>
      <c r="J536" s="30">
        <f t="shared" si="141"/>
        <v>0</v>
      </c>
      <c r="K536" s="31">
        <f t="shared" si="141"/>
        <v>63587</v>
      </c>
    </row>
    <row r="537" spans="1:11" ht="12.75">
      <c r="A537" s="153"/>
      <c r="B537" s="142"/>
      <c r="C537" s="142"/>
      <c r="D537" s="32"/>
      <c r="E537" s="32"/>
      <c r="F537" s="32"/>
      <c r="G537" s="32"/>
      <c r="H537" s="32"/>
      <c r="I537" s="32"/>
      <c r="J537" s="32"/>
      <c r="K537" s="32"/>
    </row>
    <row r="538" spans="1:11" ht="12.75">
      <c r="A538" s="154" t="s">
        <v>913</v>
      </c>
      <c r="B538" s="142"/>
      <c r="C538" s="142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3"/>
      <c r="B539" s="142"/>
      <c r="C539" s="142"/>
      <c r="D539" s="32"/>
      <c r="E539" s="32"/>
      <c r="F539" s="32"/>
      <c r="G539" s="32"/>
      <c r="H539" s="32"/>
      <c r="I539" s="32"/>
      <c r="J539" s="32"/>
      <c r="K539" s="32"/>
    </row>
    <row r="540" spans="1:11" ht="12.75">
      <c r="A540" s="611" t="s">
        <v>533</v>
      </c>
      <c r="B540" s="605" t="s">
        <v>534</v>
      </c>
      <c r="C540" s="605" t="s">
        <v>535</v>
      </c>
      <c r="D540" s="605" t="s">
        <v>914</v>
      </c>
      <c r="E540" s="605" t="s">
        <v>915</v>
      </c>
      <c r="F540" s="605"/>
      <c r="G540" s="605"/>
      <c r="H540" s="605"/>
      <c r="I540" s="605"/>
      <c r="J540" s="605"/>
      <c r="K540" s="615"/>
    </row>
    <row r="541" spans="1:11" ht="12.75" customHeight="1">
      <c r="A541" s="612"/>
      <c r="B541" s="601"/>
      <c r="C541" s="601"/>
      <c r="D541" s="601"/>
      <c r="E541" s="601" t="s">
        <v>917</v>
      </c>
      <c r="F541" s="601" t="s">
        <v>475</v>
      </c>
      <c r="G541" s="601"/>
      <c r="H541" s="601"/>
      <c r="I541" s="601"/>
      <c r="J541" s="601" t="s">
        <v>909</v>
      </c>
      <c r="K541" s="602" t="s">
        <v>63</v>
      </c>
    </row>
    <row r="542" spans="1:11" ht="25.5">
      <c r="A542" s="612"/>
      <c r="B542" s="601"/>
      <c r="C542" s="601"/>
      <c r="D542" s="601"/>
      <c r="E542" s="603"/>
      <c r="F542" s="15" t="s">
        <v>458</v>
      </c>
      <c r="G542" s="15" t="s">
        <v>459</v>
      </c>
      <c r="H542" s="15" t="s">
        <v>908</v>
      </c>
      <c r="I542" s="15" t="s">
        <v>62</v>
      </c>
      <c r="J542" s="601"/>
      <c r="K542" s="602"/>
    </row>
    <row r="543" spans="1:11" ht="12.75">
      <c r="A543" s="135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5">
        <v>5436</v>
      </c>
      <c r="B544" s="15"/>
      <c r="C544" s="148" t="s">
        <v>897</v>
      </c>
      <c r="D544" s="20">
        <f>D22</f>
        <v>96327</v>
      </c>
      <c r="E544" s="20">
        <f>SUM(F544:K544)</f>
        <v>75185</v>
      </c>
      <c r="F544" s="20">
        <f aca="true" t="shared" si="142" ref="F544:K544">F22</f>
        <v>0</v>
      </c>
      <c r="G544" s="20">
        <f t="shared" si="142"/>
        <v>0</v>
      </c>
      <c r="H544" s="20">
        <f t="shared" si="142"/>
        <v>0</v>
      </c>
      <c r="I544" s="20">
        <f t="shared" si="142"/>
        <v>18787</v>
      </c>
      <c r="J544" s="20">
        <f t="shared" si="142"/>
        <v>0</v>
      </c>
      <c r="K544" s="21">
        <f t="shared" si="142"/>
        <v>56398</v>
      </c>
    </row>
    <row r="545" spans="1:11" ht="25.5">
      <c r="A545" s="135">
        <v>5437</v>
      </c>
      <c r="B545" s="15"/>
      <c r="C545" s="148" t="s">
        <v>898</v>
      </c>
      <c r="D545" s="20">
        <f>D233</f>
        <v>96327</v>
      </c>
      <c r="E545" s="20">
        <f>SUM(F545:K545)</f>
        <v>81917</v>
      </c>
      <c r="F545" s="20">
        <f aca="true" t="shared" si="143" ref="F545:K545">F233</f>
        <v>0</v>
      </c>
      <c r="G545" s="20">
        <f t="shared" si="143"/>
        <v>0</v>
      </c>
      <c r="H545" s="20">
        <f t="shared" si="143"/>
        <v>0</v>
      </c>
      <c r="I545" s="20">
        <f t="shared" si="143"/>
        <v>18330</v>
      </c>
      <c r="J545" s="20">
        <f t="shared" si="143"/>
        <v>0</v>
      </c>
      <c r="K545" s="21">
        <f t="shared" si="143"/>
        <v>63587</v>
      </c>
    </row>
    <row r="546" spans="1:11" ht="25.5">
      <c r="A546" s="151">
        <v>5438</v>
      </c>
      <c r="B546" s="140"/>
      <c r="C546" s="149" t="s">
        <v>899</v>
      </c>
      <c r="D546" s="23">
        <f>IF((D544-D545)&gt;0,D544-D545,0)</f>
        <v>0</v>
      </c>
      <c r="E546" s="23">
        <f>IF((E544-E545)&gt;0,E544-E545,0)</f>
        <v>0</v>
      </c>
      <c r="F546" s="23">
        <f aca="true" t="shared" si="144" ref="F546:K546">IF((F544-F545)&gt;0,F544-F545,0)</f>
        <v>0</v>
      </c>
      <c r="G546" s="23">
        <f t="shared" si="144"/>
        <v>0</v>
      </c>
      <c r="H546" s="23">
        <f t="shared" si="144"/>
        <v>0</v>
      </c>
      <c r="I546" s="23">
        <f t="shared" si="144"/>
        <v>457</v>
      </c>
      <c r="J546" s="23">
        <f t="shared" si="144"/>
        <v>0</v>
      </c>
      <c r="K546" s="37">
        <f t="shared" si="144"/>
        <v>0</v>
      </c>
    </row>
    <row r="547" spans="1:11" ht="25.5">
      <c r="A547" s="151">
        <v>5439</v>
      </c>
      <c r="B547" s="140"/>
      <c r="C547" s="149" t="s">
        <v>900</v>
      </c>
      <c r="D547" s="23">
        <f>IF((D545-D544)&gt;0,D545-D544,0)</f>
        <v>0</v>
      </c>
      <c r="E547" s="23">
        <f>IF((E545-E544)&gt;0,E545-E544,0)</f>
        <v>6732</v>
      </c>
      <c r="F547" s="23">
        <f aca="true" t="shared" si="145" ref="F547:K547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0</v>
      </c>
      <c r="J547" s="23">
        <f t="shared" si="145"/>
        <v>0</v>
      </c>
      <c r="K547" s="37">
        <f t="shared" si="145"/>
        <v>7189</v>
      </c>
    </row>
    <row r="548" spans="1:11" ht="25.5">
      <c r="A548" s="135">
        <v>5440</v>
      </c>
      <c r="B548" s="15">
        <v>900000</v>
      </c>
      <c r="C548" s="148" t="s">
        <v>901</v>
      </c>
      <c r="D548" s="20">
        <f>D176</f>
        <v>0</v>
      </c>
      <c r="E548" s="20">
        <f>SUM(F548:K548)</f>
        <v>0</v>
      </c>
      <c r="F548" s="20">
        <f aca="true" t="shared" si="146" ref="F548:K548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5">
        <v>5441</v>
      </c>
      <c r="B549" s="15">
        <v>600000</v>
      </c>
      <c r="C549" s="148" t="s">
        <v>902</v>
      </c>
      <c r="D549" s="20">
        <f>D480</f>
        <v>0</v>
      </c>
      <c r="E549" s="20">
        <f>SUM(F549:K549)</f>
        <v>0</v>
      </c>
      <c r="F549" s="20">
        <f aca="true" t="shared" si="147" ref="F549:K549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5">
        <v>5442</v>
      </c>
      <c r="B550" s="15"/>
      <c r="C550" s="148" t="s">
        <v>903</v>
      </c>
      <c r="D550" s="20">
        <f>IF((D548-D549)&gt;0,D548-D549,0)</f>
        <v>0</v>
      </c>
      <c r="E550" s="20">
        <f>IF((E548-E549)&gt;0,E548-E549,0)</f>
        <v>0</v>
      </c>
      <c r="F550" s="20">
        <f aca="true" t="shared" si="148" ref="F550:K550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5">
        <v>5443</v>
      </c>
      <c r="B551" s="15"/>
      <c r="C551" s="148" t="s">
        <v>904</v>
      </c>
      <c r="D551" s="20">
        <f>IF((D549-D548)&gt;0,D549-D548,0)</f>
        <v>0</v>
      </c>
      <c r="E551" s="20">
        <f>IF((E549-E548)&gt;0,E549-E548,0)</f>
        <v>0</v>
      </c>
      <c r="F551" s="20">
        <f aca="true" t="shared" si="149" ref="F551:K551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5">
        <v>5444</v>
      </c>
      <c r="B552" s="15"/>
      <c r="C552" s="148" t="s">
        <v>905</v>
      </c>
      <c r="D552" s="20">
        <f aca="true" t="shared" si="150" ref="D552:K552">IF(D224-D536&gt;0,D224-D536,0)</f>
        <v>0</v>
      </c>
      <c r="E552" s="20">
        <f t="shared" si="150"/>
        <v>0</v>
      </c>
      <c r="F552" s="20">
        <f t="shared" si="150"/>
        <v>0</v>
      </c>
      <c r="G552" s="20">
        <f t="shared" si="150"/>
        <v>0</v>
      </c>
      <c r="H552" s="20">
        <f t="shared" si="150"/>
        <v>0</v>
      </c>
      <c r="I552" s="20">
        <f t="shared" si="150"/>
        <v>457</v>
      </c>
      <c r="J552" s="20">
        <f t="shared" si="150"/>
        <v>0</v>
      </c>
      <c r="K552" s="21">
        <f t="shared" si="150"/>
        <v>0</v>
      </c>
    </row>
    <row r="553" spans="1:11" ht="18.75" customHeight="1" thickBot="1">
      <c r="A553" s="152">
        <v>5445</v>
      </c>
      <c r="B553" s="143"/>
      <c r="C553" s="150" t="s">
        <v>906</v>
      </c>
      <c r="D553" s="30">
        <f aca="true" t="shared" si="151" ref="D553:K553">IF(D536-D224&gt;0,D536-D224,0)</f>
        <v>0</v>
      </c>
      <c r="E553" s="30">
        <f t="shared" si="151"/>
        <v>6732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0</v>
      </c>
      <c r="J553" s="30">
        <f t="shared" si="151"/>
        <v>0</v>
      </c>
      <c r="K553" s="31">
        <f t="shared" si="151"/>
        <v>7189</v>
      </c>
    </row>
    <row r="556" spans="1:10" s="97" customFormat="1" ht="29.25" customHeight="1">
      <c r="A556" s="133" t="s">
        <v>958</v>
      </c>
      <c r="B556" s="144"/>
      <c r="C556" s="144"/>
      <c r="E556" s="619" t="s">
        <v>916</v>
      </c>
      <c r="F556" s="619"/>
      <c r="I556" s="618" t="s">
        <v>472</v>
      </c>
      <c r="J556" s="618"/>
    </row>
    <row r="557" spans="1:3" s="97" customFormat="1" ht="12.75">
      <c r="A557" s="96"/>
      <c r="B557" s="144"/>
      <c r="C557" s="144"/>
    </row>
    <row r="558" spans="1:3" s="97" customFormat="1" ht="12.75">
      <c r="A558" s="96"/>
      <c r="B558" s="144"/>
      <c r="C558" s="144"/>
    </row>
    <row r="559" spans="1:9" s="97" customFormat="1" ht="12.75">
      <c r="A559" s="96"/>
      <c r="B559" s="144"/>
      <c r="C559" s="144"/>
      <c r="E559" s="97" t="s">
        <v>313</v>
      </c>
      <c r="I559" s="97" t="s">
        <v>957</v>
      </c>
    </row>
    <row r="560" spans="1:3" s="97" customFormat="1" ht="12.75">
      <c r="A560" s="96"/>
      <c r="B560" s="144"/>
      <c r="C560" s="144"/>
    </row>
  </sheetData>
  <sheetProtection password="CB01" sheet="1"/>
  <mergeCells count="191"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F541:I541"/>
    <mergeCell ref="E458:K458"/>
    <mergeCell ref="E459:E460"/>
    <mergeCell ref="K459:K460"/>
    <mergeCell ref="A513:A515"/>
    <mergeCell ref="B513:B515"/>
    <mergeCell ref="C513:C515"/>
    <mergeCell ref="D513:D515"/>
    <mergeCell ref="E513:K513"/>
    <mergeCell ref="F514:I514"/>
    <mergeCell ref="D486:D488"/>
    <mergeCell ref="J230:J231"/>
    <mergeCell ref="F346:I346"/>
    <mergeCell ref="K425:K426"/>
    <mergeCell ref="F249:I249"/>
    <mergeCell ref="E248:K248"/>
    <mergeCell ref="K230:K231"/>
    <mergeCell ref="E249:E250"/>
    <mergeCell ref="J249:J250"/>
    <mergeCell ref="K249:K250"/>
    <mergeCell ref="E346:E347"/>
    <mergeCell ref="F487:I487"/>
    <mergeCell ref="E514:E515"/>
    <mergeCell ref="E541:E542"/>
    <mergeCell ref="J541:J542"/>
    <mergeCell ref="K487:K488"/>
    <mergeCell ref="J514:J515"/>
    <mergeCell ref="K514:K515"/>
    <mergeCell ref="K541:K542"/>
    <mergeCell ref="C458:C460"/>
    <mergeCell ref="D458:D460"/>
    <mergeCell ref="F459:I459"/>
    <mergeCell ref="E486:K486"/>
    <mergeCell ref="A424:A426"/>
    <mergeCell ref="B424:B426"/>
    <mergeCell ref="C424:C426"/>
    <mergeCell ref="A486:A488"/>
    <mergeCell ref="B486:B488"/>
    <mergeCell ref="E424:K424"/>
    <mergeCell ref="B396:B398"/>
    <mergeCell ref="E284:K284"/>
    <mergeCell ref="E285:E286"/>
    <mergeCell ref="D424:D426"/>
    <mergeCell ref="E396:K396"/>
    <mergeCell ref="E397:E398"/>
    <mergeCell ref="J397:J398"/>
    <mergeCell ref="K397:K398"/>
    <mergeCell ref="J346:J347"/>
    <mergeCell ref="K346:K347"/>
    <mergeCell ref="K372:K373"/>
    <mergeCell ref="A371:A373"/>
    <mergeCell ref="B371:B373"/>
    <mergeCell ref="C371:C373"/>
    <mergeCell ref="C396:C398"/>
    <mergeCell ref="D396:D398"/>
    <mergeCell ref="E371:K371"/>
    <mergeCell ref="J372:J373"/>
    <mergeCell ref="E372:E373"/>
    <mergeCell ref="A396:A398"/>
    <mergeCell ref="K285:K286"/>
    <mergeCell ref="E345:K345"/>
    <mergeCell ref="D284:D286"/>
    <mergeCell ref="E315:K315"/>
    <mergeCell ref="E316:E317"/>
    <mergeCell ref="J316:J317"/>
    <mergeCell ref="K316:K317"/>
    <mergeCell ref="F285:I285"/>
    <mergeCell ref="F316:I316"/>
    <mergeCell ref="D315:D317"/>
    <mergeCell ref="A540:A542"/>
    <mergeCell ref="B540:B542"/>
    <mergeCell ref="C540:C542"/>
    <mergeCell ref="D540:D542"/>
    <mergeCell ref="B195:B197"/>
    <mergeCell ref="J285:J286"/>
    <mergeCell ref="E425:E426"/>
    <mergeCell ref="J425:J426"/>
    <mergeCell ref="A315:A317"/>
    <mergeCell ref="B315:B317"/>
    <mergeCell ref="B169:B171"/>
    <mergeCell ref="A217:A219"/>
    <mergeCell ref="C345:C347"/>
    <mergeCell ref="A284:A286"/>
    <mergeCell ref="B284:B286"/>
    <mergeCell ref="C217:C219"/>
    <mergeCell ref="C195:C197"/>
    <mergeCell ref="A248:A250"/>
    <mergeCell ref="C315:C317"/>
    <mergeCell ref="A345:A347"/>
    <mergeCell ref="C486:C488"/>
    <mergeCell ref="A458:A460"/>
    <mergeCell ref="D371:D373"/>
    <mergeCell ref="B458:B460"/>
    <mergeCell ref="B248:B250"/>
    <mergeCell ref="C284:C286"/>
    <mergeCell ref="C248:C250"/>
    <mergeCell ref="D248:D250"/>
    <mergeCell ref="D345:D347"/>
    <mergeCell ref="B345:B347"/>
    <mergeCell ref="D217:D219"/>
    <mergeCell ref="C169:C171"/>
    <mergeCell ref="D169:D171"/>
    <mergeCell ref="D229:D231"/>
    <mergeCell ref="B217:B219"/>
    <mergeCell ref="A195:A197"/>
    <mergeCell ref="C229:C231"/>
    <mergeCell ref="A229:A231"/>
    <mergeCell ref="B229:B231"/>
    <mergeCell ref="A169:A171"/>
    <mergeCell ref="A116:A118"/>
    <mergeCell ref="B116:B118"/>
    <mergeCell ref="D116:D118"/>
    <mergeCell ref="B142:B144"/>
    <mergeCell ref="C142:C144"/>
    <mergeCell ref="D142:D144"/>
    <mergeCell ref="A142:A144"/>
    <mergeCell ref="C116:C118"/>
    <mergeCell ref="C18:C20"/>
    <mergeCell ref="E18:K18"/>
    <mergeCell ref="F19:I19"/>
    <mergeCell ref="E195:K195"/>
    <mergeCell ref="E169:K169"/>
    <mergeCell ref="E170:E171"/>
    <mergeCell ref="J170:J171"/>
    <mergeCell ref="K170:K171"/>
    <mergeCell ref="D195:D197"/>
    <mergeCell ref="D86:D88"/>
    <mergeCell ref="K28:K29"/>
    <mergeCell ref="E59:K59"/>
    <mergeCell ref="E60:E61"/>
    <mergeCell ref="J60:J61"/>
    <mergeCell ref="K60:K61"/>
    <mergeCell ref="A27:A29"/>
    <mergeCell ref="B27:B29"/>
    <mergeCell ref="C27:C29"/>
    <mergeCell ref="D27:D29"/>
    <mergeCell ref="A86:A88"/>
    <mergeCell ref="B86:B88"/>
    <mergeCell ref="A59:A61"/>
    <mergeCell ref="B59:B61"/>
    <mergeCell ref="D59:D61"/>
    <mergeCell ref="J19:J20"/>
    <mergeCell ref="E28:E29"/>
    <mergeCell ref="J28:J29"/>
    <mergeCell ref="A18:A20"/>
    <mergeCell ref="B18:B20"/>
    <mergeCell ref="K19:K20"/>
    <mergeCell ref="E19:E20"/>
    <mergeCell ref="D18:D20"/>
    <mergeCell ref="C59:C61"/>
    <mergeCell ref="E27:K27"/>
    <mergeCell ref="J87:J88"/>
    <mergeCell ref="K87:K88"/>
    <mergeCell ref="F87:I87"/>
    <mergeCell ref="C86:C88"/>
    <mergeCell ref="E87:E88"/>
    <mergeCell ref="E230:E231"/>
    <mergeCell ref="E86:K86"/>
    <mergeCell ref="F28:I28"/>
    <mergeCell ref="F60:I60"/>
    <mergeCell ref="F170:I170"/>
    <mergeCell ref="E229:K229"/>
    <mergeCell ref="F230:I230"/>
    <mergeCell ref="F117:I117"/>
    <mergeCell ref="F143:I143"/>
    <mergeCell ref="K117:K118"/>
    <mergeCell ref="E116:K116"/>
    <mergeCell ref="E117:E118"/>
    <mergeCell ref="E142:K142"/>
    <mergeCell ref="E143:E144"/>
    <mergeCell ref="J143:J144"/>
    <mergeCell ref="K143:K144"/>
    <mergeCell ref="J117:J118"/>
    <mergeCell ref="E196:E197"/>
    <mergeCell ref="J196:J197"/>
    <mergeCell ref="K196:K197"/>
    <mergeCell ref="F196:I196"/>
    <mergeCell ref="E217:K217"/>
    <mergeCell ref="E218:E219"/>
    <mergeCell ref="J218:J219"/>
    <mergeCell ref="K218:K219"/>
    <mergeCell ref="F218:I218"/>
  </mergeCells>
  <dataValidations count="1">
    <dataValidation type="whole" allowBlank="1" showErrorMessage="1" errorTitle="Upozorenje" error="Niste uneli korektnu vrednost!&#10;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rintOptions/>
  <pageMargins left="0.35433070866141736" right="0.35433070866141736" top="0.7874015748031497" bottom="0.3937007874015748" header="0.5118110236220472" footer="0.31496062992125984"/>
  <pageSetup horizontalDpi="200" verticalDpi="200" orientation="landscape" paperSize="9" scale="80" r:id="rId2"/>
  <headerFooter alignWithMargins="0">
    <oddHeader>&amp;RСтрана &amp;P</oddHeader>
  </headerFooter>
  <rowBreaks count="20" manualBreakCount="20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  <brk id="536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G49"/>
  <sheetViews>
    <sheetView showGridLines="0" showRowColHeaders="0" showZeros="0" showOutlineSymbols="0" zoomScalePageLayoutView="0" workbookViewId="0" topLeftCell="A28">
      <selection activeCell="H35" sqref="H35"/>
    </sheetView>
  </sheetViews>
  <sheetFormatPr defaultColWidth="9.140625" defaultRowHeight="12.75"/>
  <cols>
    <col min="1" max="1" width="5.57421875" style="427" customWidth="1"/>
    <col min="2" max="2" width="0" style="427" hidden="1" customWidth="1"/>
    <col min="3" max="3" width="43.140625" style="427" customWidth="1"/>
    <col min="4" max="4" width="20.57421875" style="426" customWidth="1"/>
    <col min="5" max="5" width="18.8515625" style="426" customWidth="1"/>
    <col min="6" max="6" width="19.7109375" style="427" customWidth="1"/>
    <col min="7" max="7" width="19.28125" style="427" customWidth="1"/>
    <col min="8" max="16384" width="9.140625" style="427" customWidth="1"/>
  </cols>
  <sheetData>
    <row r="1" spans="1:7" ht="12.75">
      <c r="A1" s="424" t="s">
        <v>72</v>
      </c>
      <c r="B1" s="425"/>
      <c r="C1" s="426"/>
      <c r="F1" s="426"/>
      <c r="G1" s="426"/>
    </row>
    <row r="2" spans="1:6" ht="12.75">
      <c r="A2" s="424" t="s">
        <v>400</v>
      </c>
      <c r="B2" s="425"/>
      <c r="C2" s="426"/>
      <c r="F2" s="428" t="s">
        <v>1669</v>
      </c>
    </row>
    <row r="3" spans="1:7" ht="12.75">
      <c r="A3" s="424" t="s">
        <v>474</v>
      </c>
      <c r="B3" s="425"/>
      <c r="C3" s="426"/>
      <c r="F3" s="426"/>
      <c r="G3" s="426"/>
    </row>
    <row r="4" spans="1:7" ht="54" customHeight="1">
      <c r="A4" s="620" t="s">
        <v>1762</v>
      </c>
      <c r="B4" s="620"/>
      <c r="C4" s="620"/>
      <c r="D4" s="620"/>
      <c r="E4" s="620"/>
      <c r="F4" s="620"/>
      <c r="G4" s="429"/>
    </row>
    <row r="5" spans="1:7" ht="23.25" customHeight="1">
      <c r="A5" s="66" t="str">
        <f>"ФИЛИЈАЛА:   "&amp;Fili</f>
        <v>ФИЛИЈАЛА:   24 ВРАЊЕ</v>
      </c>
      <c r="B5" s="431"/>
      <c r="C5" s="426"/>
      <c r="F5" s="426"/>
      <c r="G5" s="426"/>
    </row>
    <row r="6" spans="1:7" ht="12.75">
      <c r="A6" s="66" t="str">
        <f>"ЗДРАВСТВЕНА УСТАНОВА:  "&amp;ZDU</f>
        <v>ЗДРАВСТВЕНА УСТАНОВА:  00224005 РХ ВРАЊСКА БАЊА</v>
      </c>
      <c r="B6" s="431"/>
      <c r="C6" s="426"/>
      <c r="F6" s="426"/>
      <c r="G6" s="426"/>
    </row>
    <row r="7" spans="1:6" ht="20.25" customHeight="1" thickBot="1">
      <c r="A7" s="426"/>
      <c r="B7" s="426"/>
      <c r="C7" s="426"/>
      <c r="F7" s="432" t="s">
        <v>241</v>
      </c>
    </row>
    <row r="8" spans="1:6" s="437" customFormat="1" ht="26.25" thickBot="1">
      <c r="A8" s="433" t="s">
        <v>1670</v>
      </c>
      <c r="B8" s="434"/>
      <c r="C8" s="434" t="s">
        <v>1671</v>
      </c>
      <c r="D8" s="435" t="s">
        <v>1763</v>
      </c>
      <c r="E8" s="435" t="s">
        <v>1764</v>
      </c>
      <c r="F8" s="436" t="s">
        <v>1765</v>
      </c>
    </row>
    <row r="9" spans="1:6" s="442" customFormat="1" ht="11.25" customHeight="1">
      <c r="A9" s="438">
        <v>1</v>
      </c>
      <c r="B9" s="439"/>
      <c r="C9" s="439">
        <v>2</v>
      </c>
      <c r="D9" s="440" t="s">
        <v>1672</v>
      </c>
      <c r="E9" s="440">
        <v>4</v>
      </c>
      <c r="F9" s="441">
        <v>5</v>
      </c>
    </row>
    <row r="10" spans="1:6" s="448" customFormat="1" ht="27.75" customHeight="1">
      <c r="A10" s="443" t="s">
        <v>71</v>
      </c>
      <c r="B10" s="444"/>
      <c r="C10" s="445" t="s">
        <v>1673</v>
      </c>
      <c r="D10" s="446">
        <f>SUM(D11:D12)</f>
        <v>0</v>
      </c>
      <c r="E10" s="446">
        <f>SUM(E11:E12)</f>
        <v>0</v>
      </c>
      <c r="F10" s="447">
        <f>SUM(F11:F12)</f>
        <v>0</v>
      </c>
    </row>
    <row r="11" spans="1:6" s="455" customFormat="1" ht="19.5" customHeight="1">
      <c r="A11" s="449" t="s">
        <v>201</v>
      </c>
      <c r="B11" s="450"/>
      <c r="C11" s="451" t="s">
        <v>1674</v>
      </c>
      <c r="D11" s="452">
        <f>E11+F11</f>
        <v>0</v>
      </c>
      <c r="E11" s="453"/>
      <c r="F11" s="454"/>
    </row>
    <row r="12" spans="1:6" s="455" customFormat="1" ht="19.5" customHeight="1">
      <c r="A12" s="449" t="s">
        <v>202</v>
      </c>
      <c r="B12" s="450"/>
      <c r="C12" s="451" t="s">
        <v>1675</v>
      </c>
      <c r="D12" s="452">
        <f>E12+F12</f>
        <v>0</v>
      </c>
      <c r="E12" s="453"/>
      <c r="F12" s="456"/>
    </row>
    <row r="13" spans="1:6" s="448" customFormat="1" ht="27.75" customHeight="1">
      <c r="A13" s="443" t="s">
        <v>203</v>
      </c>
      <c r="B13" s="444"/>
      <c r="C13" s="445" t="s">
        <v>1676</v>
      </c>
      <c r="D13" s="446">
        <f>SUM(D14:D18)</f>
        <v>0</v>
      </c>
      <c r="E13" s="446">
        <f>SUM(E14:E18)</f>
        <v>0</v>
      </c>
      <c r="F13" s="447">
        <f>SUM(F14:F18)</f>
        <v>0</v>
      </c>
    </row>
    <row r="14" spans="1:6" s="455" customFormat="1" ht="18.75" customHeight="1">
      <c r="A14" s="449" t="s">
        <v>206</v>
      </c>
      <c r="B14" s="450"/>
      <c r="C14" s="451" t="s">
        <v>1677</v>
      </c>
      <c r="D14" s="452">
        <f>E14+F14</f>
        <v>0</v>
      </c>
      <c r="E14" s="453"/>
      <c r="F14" s="454"/>
    </row>
    <row r="15" spans="1:6" s="455" customFormat="1" ht="20.25" customHeight="1">
      <c r="A15" s="449" t="s">
        <v>207</v>
      </c>
      <c r="B15" s="450"/>
      <c r="C15" s="451" t="s">
        <v>1678</v>
      </c>
      <c r="D15" s="452">
        <f aca="true" t="shared" si="0" ref="D15:D41">E15+F15</f>
        <v>0</v>
      </c>
      <c r="E15" s="453"/>
      <c r="F15" s="456"/>
    </row>
    <row r="16" spans="1:6" s="455" customFormat="1" ht="27.75" customHeight="1">
      <c r="A16" s="449" t="s">
        <v>208</v>
      </c>
      <c r="B16" s="450"/>
      <c r="C16" s="451" t="s">
        <v>1679</v>
      </c>
      <c r="D16" s="452">
        <f t="shared" si="0"/>
        <v>0</v>
      </c>
      <c r="E16" s="453"/>
      <c r="F16" s="456"/>
    </row>
    <row r="17" spans="1:6" s="455" customFormat="1" ht="21.75" customHeight="1">
      <c r="A17" s="449" t="s">
        <v>1680</v>
      </c>
      <c r="B17" s="450"/>
      <c r="C17" s="451" t="s">
        <v>1681</v>
      </c>
      <c r="D17" s="452">
        <f t="shared" si="0"/>
        <v>0</v>
      </c>
      <c r="E17" s="453"/>
      <c r="F17" s="456"/>
    </row>
    <row r="18" spans="1:6" s="455" customFormat="1" ht="21.75" customHeight="1">
      <c r="A18" s="449" t="s">
        <v>1682</v>
      </c>
      <c r="B18" s="450"/>
      <c r="C18" s="451" t="s">
        <v>1683</v>
      </c>
      <c r="D18" s="452">
        <f t="shared" si="0"/>
        <v>0</v>
      </c>
      <c r="E18" s="453"/>
      <c r="F18" s="456"/>
    </row>
    <row r="19" spans="1:6" s="448" customFormat="1" ht="27.75" customHeight="1">
      <c r="A19" s="443" t="s">
        <v>204</v>
      </c>
      <c r="B19" s="444"/>
      <c r="C19" s="445" t="s">
        <v>1684</v>
      </c>
      <c r="D19" s="457">
        <f t="shared" si="0"/>
        <v>0</v>
      </c>
      <c r="E19" s="458"/>
      <c r="F19" s="459"/>
    </row>
    <row r="20" spans="1:6" s="448" customFormat="1" ht="27.75" customHeight="1">
      <c r="A20" s="443" t="s">
        <v>205</v>
      </c>
      <c r="B20" s="444"/>
      <c r="C20" s="445" t="s">
        <v>1685</v>
      </c>
      <c r="D20" s="446">
        <f>SUM(D21:D27)</f>
        <v>0</v>
      </c>
      <c r="E20" s="446">
        <f>SUM(E21:E27)</f>
        <v>0</v>
      </c>
      <c r="F20" s="447">
        <f>SUM(F21:F27)</f>
        <v>0</v>
      </c>
    </row>
    <row r="21" spans="1:6" s="455" customFormat="1" ht="21" customHeight="1">
      <c r="A21" s="449" t="s">
        <v>209</v>
      </c>
      <c r="B21" s="450"/>
      <c r="C21" s="451" t="s">
        <v>1686</v>
      </c>
      <c r="D21" s="452">
        <f t="shared" si="0"/>
        <v>0</v>
      </c>
      <c r="E21" s="453"/>
      <c r="F21" s="456"/>
    </row>
    <row r="22" spans="1:6" s="455" customFormat="1" ht="21" customHeight="1">
      <c r="A22" s="449" t="s">
        <v>210</v>
      </c>
      <c r="B22" s="450"/>
      <c r="C22" s="451" t="s">
        <v>1687</v>
      </c>
      <c r="D22" s="452">
        <f t="shared" si="0"/>
        <v>0</v>
      </c>
      <c r="E22" s="453"/>
      <c r="F22" s="456"/>
    </row>
    <row r="23" spans="1:6" s="455" customFormat="1" ht="27.75" customHeight="1">
      <c r="A23" s="449" t="s">
        <v>1688</v>
      </c>
      <c r="B23" s="450"/>
      <c r="C23" s="451" t="s">
        <v>1689</v>
      </c>
      <c r="D23" s="452">
        <f t="shared" si="0"/>
        <v>0</v>
      </c>
      <c r="E23" s="453"/>
      <c r="F23" s="456"/>
    </row>
    <row r="24" spans="1:6" s="455" customFormat="1" ht="20.25" customHeight="1">
      <c r="A24" s="449" t="s">
        <v>1690</v>
      </c>
      <c r="B24" s="450"/>
      <c r="C24" s="451" t="s">
        <v>1691</v>
      </c>
      <c r="D24" s="452">
        <f t="shared" si="0"/>
        <v>0</v>
      </c>
      <c r="E24" s="453"/>
      <c r="F24" s="456"/>
    </row>
    <row r="25" spans="1:6" s="455" customFormat="1" ht="20.25" customHeight="1">
      <c r="A25" s="449" t="s">
        <v>1692</v>
      </c>
      <c r="B25" s="450"/>
      <c r="C25" s="451" t="s">
        <v>1693</v>
      </c>
      <c r="D25" s="452">
        <f t="shared" si="0"/>
        <v>0</v>
      </c>
      <c r="E25" s="453"/>
      <c r="F25" s="454"/>
    </row>
    <row r="26" spans="1:6" s="455" customFormat="1" ht="20.25" customHeight="1">
      <c r="A26" s="449" t="s">
        <v>1694</v>
      </c>
      <c r="B26" s="450"/>
      <c r="C26" s="451" t="s">
        <v>1695</v>
      </c>
      <c r="D26" s="452">
        <f t="shared" si="0"/>
        <v>0</v>
      </c>
      <c r="E26" s="453"/>
      <c r="F26" s="456"/>
    </row>
    <row r="27" spans="1:6" s="455" customFormat="1" ht="20.25" customHeight="1">
      <c r="A27" s="449" t="s">
        <v>1696</v>
      </c>
      <c r="B27" s="450"/>
      <c r="C27" s="460" t="s">
        <v>1697</v>
      </c>
      <c r="D27" s="452">
        <f t="shared" si="0"/>
        <v>0</v>
      </c>
      <c r="E27" s="453"/>
      <c r="F27" s="456"/>
    </row>
    <row r="28" spans="1:6" s="448" customFormat="1" ht="27.75" customHeight="1">
      <c r="A28" s="461" t="s">
        <v>1698</v>
      </c>
      <c r="B28" s="444"/>
      <c r="C28" s="445" t="s">
        <v>1699</v>
      </c>
      <c r="D28" s="457">
        <f t="shared" si="0"/>
        <v>0</v>
      </c>
      <c r="E28" s="458"/>
      <c r="F28" s="459"/>
    </row>
    <row r="29" spans="1:6" s="448" customFormat="1" ht="27.75" customHeight="1">
      <c r="A29" s="461" t="s">
        <v>1700</v>
      </c>
      <c r="B29" s="444"/>
      <c r="C29" s="445" t="s">
        <v>1701</v>
      </c>
      <c r="D29" s="457">
        <f t="shared" si="0"/>
        <v>0</v>
      </c>
      <c r="E29" s="458"/>
      <c r="F29" s="459"/>
    </row>
    <row r="30" spans="1:6" s="448" customFormat="1" ht="27.75" customHeight="1">
      <c r="A30" s="461" t="s">
        <v>1702</v>
      </c>
      <c r="B30" s="444"/>
      <c r="C30" s="445" t="s">
        <v>1703</v>
      </c>
      <c r="D30" s="457">
        <f t="shared" si="0"/>
        <v>254</v>
      </c>
      <c r="E30" s="462"/>
      <c r="F30" s="459">
        <v>254</v>
      </c>
    </row>
    <row r="31" spans="1:6" s="448" customFormat="1" ht="27.75" customHeight="1">
      <c r="A31" s="461" t="s">
        <v>1704</v>
      </c>
      <c r="B31" s="444"/>
      <c r="C31" s="445" t="s">
        <v>1705</v>
      </c>
      <c r="D31" s="463">
        <f>SUM(D32:D36)</f>
        <v>0</v>
      </c>
      <c r="E31" s="463">
        <f>SUM(E32:E36)</f>
        <v>0</v>
      </c>
      <c r="F31" s="464">
        <f>SUM(F32:F36)</f>
        <v>0</v>
      </c>
    </row>
    <row r="32" spans="1:6" s="455" customFormat="1" ht="21" customHeight="1">
      <c r="A32" s="449" t="s">
        <v>1706</v>
      </c>
      <c r="B32" s="450"/>
      <c r="C32" s="451" t="s">
        <v>1707</v>
      </c>
      <c r="D32" s="452">
        <f t="shared" si="0"/>
        <v>0</v>
      </c>
      <c r="E32" s="453"/>
      <c r="F32" s="456"/>
    </row>
    <row r="33" spans="1:6" s="455" customFormat="1" ht="21" customHeight="1">
      <c r="A33" s="449" t="s">
        <v>1708</v>
      </c>
      <c r="B33" s="450"/>
      <c r="C33" s="451" t="s">
        <v>1709</v>
      </c>
      <c r="D33" s="452">
        <f t="shared" si="0"/>
        <v>0</v>
      </c>
      <c r="E33" s="453"/>
      <c r="F33" s="456"/>
    </row>
    <row r="34" spans="1:6" s="455" customFormat="1" ht="21" customHeight="1">
      <c r="A34" s="449" t="s">
        <v>1710</v>
      </c>
      <c r="B34" s="450"/>
      <c r="C34" s="460" t="s">
        <v>1711</v>
      </c>
      <c r="D34" s="452">
        <f t="shared" si="0"/>
        <v>0</v>
      </c>
      <c r="E34" s="465"/>
      <c r="F34" s="456"/>
    </row>
    <row r="35" spans="1:6" s="455" customFormat="1" ht="21" customHeight="1">
      <c r="A35" s="449" t="s">
        <v>1712</v>
      </c>
      <c r="B35" s="450"/>
      <c r="C35" s="460" t="s">
        <v>1713</v>
      </c>
      <c r="D35" s="452">
        <f t="shared" si="0"/>
        <v>0</v>
      </c>
      <c r="E35" s="465"/>
      <c r="F35" s="456"/>
    </row>
    <row r="36" spans="1:6" s="455" customFormat="1" ht="21" customHeight="1">
      <c r="A36" s="449" t="s">
        <v>1714</v>
      </c>
      <c r="B36" s="450"/>
      <c r="C36" s="460" t="s">
        <v>1715</v>
      </c>
      <c r="D36" s="452">
        <f t="shared" si="0"/>
        <v>0</v>
      </c>
      <c r="E36" s="465"/>
      <c r="F36" s="456"/>
    </row>
    <row r="37" spans="1:6" s="448" customFormat="1" ht="27.75" customHeight="1">
      <c r="A37" s="461" t="s">
        <v>1716</v>
      </c>
      <c r="B37" s="444"/>
      <c r="C37" s="466" t="s">
        <v>1717</v>
      </c>
      <c r="D37" s="463">
        <f>SUM(D38:D40)</f>
        <v>284</v>
      </c>
      <c r="E37" s="463">
        <f>SUM(E38:E40)</f>
        <v>0</v>
      </c>
      <c r="F37" s="464">
        <f>SUM(F38:F40)</f>
        <v>284</v>
      </c>
    </row>
    <row r="38" spans="1:6" s="455" customFormat="1" ht="20.25" customHeight="1">
      <c r="A38" s="449" t="s">
        <v>1718</v>
      </c>
      <c r="B38" s="450"/>
      <c r="C38" s="460" t="s">
        <v>1719</v>
      </c>
      <c r="D38" s="452">
        <f t="shared" si="0"/>
        <v>13</v>
      </c>
      <c r="E38" s="465"/>
      <c r="F38" s="456">
        <v>13</v>
      </c>
    </row>
    <row r="39" spans="1:6" s="455" customFormat="1" ht="20.25" customHeight="1">
      <c r="A39" s="449" t="s">
        <v>1720</v>
      </c>
      <c r="B39" s="450"/>
      <c r="C39" s="460" t="s">
        <v>1721</v>
      </c>
      <c r="D39" s="452">
        <f t="shared" si="0"/>
        <v>52</v>
      </c>
      <c r="E39" s="465"/>
      <c r="F39" s="456">
        <v>52</v>
      </c>
    </row>
    <row r="40" spans="1:6" s="455" customFormat="1" ht="20.25" customHeight="1">
      <c r="A40" s="449" t="s">
        <v>1722</v>
      </c>
      <c r="B40" s="450"/>
      <c r="C40" s="460" t="s">
        <v>1723</v>
      </c>
      <c r="D40" s="452">
        <f t="shared" si="0"/>
        <v>219</v>
      </c>
      <c r="E40" s="465"/>
      <c r="F40" s="456">
        <v>219</v>
      </c>
    </row>
    <row r="41" spans="1:6" s="448" customFormat="1" ht="24.75" customHeight="1">
      <c r="A41" s="461" t="s">
        <v>1724</v>
      </c>
      <c r="B41" s="444"/>
      <c r="C41" s="466" t="s">
        <v>1725</v>
      </c>
      <c r="D41" s="457">
        <f t="shared" si="0"/>
        <v>0</v>
      </c>
      <c r="E41" s="462"/>
      <c r="F41" s="459"/>
    </row>
    <row r="42" spans="1:6" s="448" customFormat="1" ht="30" customHeight="1" thickBot="1">
      <c r="A42" s="467" t="s">
        <v>1726</v>
      </c>
      <c r="B42" s="468"/>
      <c r="C42" s="469" t="s">
        <v>1727</v>
      </c>
      <c r="D42" s="470">
        <f>+D10+D13+D19+D20+D28+D29+D30+D31+D37+D41</f>
        <v>538</v>
      </c>
      <c r="E42" s="470">
        <f>+E10+E13+E19+E20+E28+E29+E30+E31+E37+E41</f>
        <v>0</v>
      </c>
      <c r="F42" s="471">
        <f>+F10+F13+F19+F20+F28+F29+F30+F31+F37+F41</f>
        <v>538</v>
      </c>
    </row>
    <row r="43" spans="1:6" s="448" customFormat="1" ht="27" customHeight="1">
      <c r="A43" s="472"/>
      <c r="B43" s="473"/>
      <c r="C43" s="474"/>
      <c r="D43" s="475"/>
      <c r="E43" s="475"/>
      <c r="F43" s="475"/>
    </row>
    <row r="44" spans="1:7" ht="13.5" customHeight="1">
      <c r="A44" s="621" t="s">
        <v>1728</v>
      </c>
      <c r="B44" s="621"/>
      <c r="C44" s="621"/>
      <c r="D44" s="621"/>
      <c r="E44" s="621"/>
      <c r="F44" s="621"/>
      <c r="G44" s="621"/>
    </row>
    <row r="45" spans="1:7" s="426" customFormat="1" ht="13.5" customHeight="1">
      <c r="A45" s="476"/>
      <c r="B45" s="476"/>
      <c r="C45" s="621"/>
      <c r="D45" s="621"/>
      <c r="E45" s="476"/>
      <c r="F45" s="476"/>
      <c r="G45" s="476"/>
    </row>
    <row r="46" ht="13.5" customHeight="1">
      <c r="C46" s="477"/>
    </row>
    <row r="47" spans="3:6" ht="34.5" customHeight="1">
      <c r="C47" s="427" t="s">
        <v>483</v>
      </c>
      <c r="F47" s="427" t="s">
        <v>484</v>
      </c>
    </row>
    <row r="48" spans="3:6" ht="15.75" customHeight="1">
      <c r="C48" s="427" t="s">
        <v>1729</v>
      </c>
      <c r="F48" s="427" t="s">
        <v>485</v>
      </c>
    </row>
    <row r="49" ht="21.75" customHeight="1">
      <c r="C49" s="427" t="s">
        <v>1730</v>
      </c>
    </row>
  </sheetData>
  <sheetProtection password="CB01" sheet="1"/>
  <mergeCells count="3">
    <mergeCell ref="A4:F4"/>
    <mergeCell ref="A44:G44"/>
    <mergeCell ref="C45:D45"/>
  </mergeCells>
  <dataValidations count="1">
    <dataValidation type="whole" allowBlank="1" showInputMessage="1" showErrorMessage="1" error="Uneli ste nekorektnu vrednost. Ponovite unos!" sqref="D11:F43">
      <formula1>0</formula1>
      <formula2>9999999999</formula2>
    </dataValidation>
  </dataValidations>
  <printOptions/>
  <pageMargins left="0.5905511811023623" right="0.5511811023622047" top="0.6299212598425197" bottom="0.5118110236220472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L34"/>
  <sheetViews>
    <sheetView showGridLines="0" showRowColHeaders="0" showZeros="0" showOutlineSymbols="0" zoomScalePageLayoutView="0" workbookViewId="0" topLeftCell="C13">
      <selection activeCell="R20" sqref="R20"/>
    </sheetView>
  </sheetViews>
  <sheetFormatPr defaultColWidth="9.140625" defaultRowHeight="12.75"/>
  <cols>
    <col min="1" max="1" width="9.140625" style="427" customWidth="1"/>
    <col min="2" max="2" width="0" style="427" hidden="1" customWidth="1"/>
    <col min="3" max="5" width="15.7109375" style="427" customWidth="1"/>
    <col min="6" max="6" width="17.421875" style="427" customWidth="1"/>
    <col min="7" max="7" width="27.57421875" style="427" customWidth="1"/>
    <col min="8" max="8" width="2.421875" style="427" hidden="1" customWidth="1"/>
    <col min="9" max="9" width="0.13671875" style="427" customWidth="1"/>
    <col min="10" max="16384" width="9.140625" style="427" customWidth="1"/>
  </cols>
  <sheetData>
    <row r="1" spans="1:9" ht="12.75">
      <c r="A1" s="424" t="s">
        <v>72</v>
      </c>
      <c r="B1" s="425"/>
      <c r="C1" s="426"/>
      <c r="D1" s="426"/>
      <c r="E1" s="426"/>
      <c r="F1" s="426"/>
      <c r="G1" s="426"/>
      <c r="H1" s="426"/>
      <c r="I1" s="426"/>
    </row>
    <row r="2" spans="1:9" ht="12.75">
      <c r="A2" s="424" t="s">
        <v>400</v>
      </c>
      <c r="B2" s="425"/>
      <c r="C2" s="426"/>
      <c r="D2" s="426"/>
      <c r="E2" s="426"/>
      <c r="F2" s="426"/>
      <c r="G2" s="428" t="s">
        <v>1731</v>
      </c>
      <c r="H2" s="426"/>
      <c r="I2" s="426"/>
    </row>
    <row r="3" spans="1:9" ht="12.75">
      <c r="A3" s="424" t="s">
        <v>474</v>
      </c>
      <c r="B3" s="425"/>
      <c r="C3" s="426"/>
      <c r="D3" s="426"/>
      <c r="E3" s="426"/>
      <c r="F3" s="426"/>
      <c r="G3" s="426"/>
      <c r="H3" s="426"/>
      <c r="I3" s="426"/>
    </row>
    <row r="4" spans="1:9" ht="62.25" customHeight="1">
      <c r="A4" s="620" t="s">
        <v>1766</v>
      </c>
      <c r="B4" s="620"/>
      <c r="C4" s="620"/>
      <c r="D4" s="620"/>
      <c r="E4" s="620"/>
      <c r="F4" s="620"/>
      <c r="G4" s="620"/>
      <c r="H4" s="620"/>
      <c r="I4" s="620"/>
    </row>
    <row r="5" spans="1:9" ht="21.75" customHeight="1">
      <c r="A5" s="66" t="str">
        <f>"ФИЛИЈАЛА:   "&amp;Fili</f>
        <v>ФИЛИЈАЛА:   24 ВРАЊЕ</v>
      </c>
      <c r="B5" s="431"/>
      <c r="C5" s="426"/>
      <c r="D5" s="426"/>
      <c r="E5" s="426"/>
      <c r="F5" s="426"/>
      <c r="G5" s="426"/>
      <c r="H5" s="426"/>
      <c r="I5" s="426"/>
    </row>
    <row r="6" spans="1:9" ht="18" customHeight="1">
      <c r="A6" s="66" t="str">
        <f>"ЗДРАВСТВЕНА УСТАНОВА:  "&amp;ZDU</f>
        <v>ЗДРАВСТВЕНА УСТАНОВА:  00224005 РХ ВРАЊСКА БАЊА</v>
      </c>
      <c r="B6" s="431"/>
      <c r="C6" s="426"/>
      <c r="D6" s="426"/>
      <c r="E6" s="426"/>
      <c r="F6" s="426"/>
      <c r="G6" s="426"/>
      <c r="H6" s="426"/>
      <c r="I6" s="426"/>
    </row>
    <row r="7" spans="1:9" ht="21.75" customHeight="1" thickBot="1">
      <c r="A7" s="430"/>
      <c r="B7" s="431"/>
      <c r="C7" s="426"/>
      <c r="D7" s="426"/>
      <c r="E7" s="426"/>
      <c r="F7" s="426"/>
      <c r="G7" s="432" t="s">
        <v>241</v>
      </c>
      <c r="H7" s="426"/>
      <c r="I7" s="426"/>
    </row>
    <row r="8" spans="1:9" ht="24.75" customHeight="1" thickBot="1">
      <c r="A8" s="478" t="s">
        <v>1732</v>
      </c>
      <c r="B8" s="479"/>
      <c r="C8" s="479" t="s">
        <v>1733</v>
      </c>
      <c r="D8" s="624" t="s">
        <v>1734</v>
      </c>
      <c r="E8" s="624"/>
      <c r="F8" s="624"/>
      <c r="G8" s="480" t="s">
        <v>1767</v>
      </c>
      <c r="H8" s="426"/>
      <c r="I8" s="426"/>
    </row>
    <row r="9" spans="1:12" ht="10.5" customHeight="1">
      <c r="A9" s="481">
        <v>1</v>
      </c>
      <c r="B9" s="482"/>
      <c r="C9" s="482">
        <v>2</v>
      </c>
      <c r="D9" s="625">
        <v>3</v>
      </c>
      <c r="E9" s="625"/>
      <c r="F9" s="625"/>
      <c r="G9" s="483">
        <v>4</v>
      </c>
      <c r="H9" s="426"/>
      <c r="I9" s="426"/>
      <c r="L9" s="484"/>
    </row>
    <row r="10" spans="1:9" ht="24.75" customHeight="1">
      <c r="A10" s="485" t="s">
        <v>1736</v>
      </c>
      <c r="B10" s="486"/>
      <c r="C10" s="486">
        <v>122100</v>
      </c>
      <c r="D10" s="626" t="s">
        <v>1737</v>
      </c>
      <c r="E10" s="626"/>
      <c r="F10" s="626"/>
      <c r="G10" s="487">
        <f>SUM(G11:G17)</f>
        <v>4239</v>
      </c>
      <c r="H10" s="426"/>
      <c r="I10" s="426"/>
    </row>
    <row r="11" spans="1:9" ht="22.5" customHeight="1">
      <c r="A11" s="488">
        <v>1</v>
      </c>
      <c r="B11" s="489"/>
      <c r="C11" s="489" t="s">
        <v>1738</v>
      </c>
      <c r="D11" s="627" t="s">
        <v>1739</v>
      </c>
      <c r="E11" s="627"/>
      <c r="F11" s="627"/>
      <c r="G11" s="490">
        <v>1363</v>
      </c>
      <c r="H11" s="426"/>
      <c r="I11" s="426"/>
    </row>
    <row r="12" spans="1:9" ht="22.5" customHeight="1">
      <c r="A12" s="488">
        <v>2</v>
      </c>
      <c r="B12" s="489"/>
      <c r="C12" s="489" t="s">
        <v>1738</v>
      </c>
      <c r="D12" s="627" t="s">
        <v>1740</v>
      </c>
      <c r="E12" s="627"/>
      <c r="F12" s="627"/>
      <c r="G12" s="490"/>
      <c r="H12" s="426"/>
      <c r="I12" s="426"/>
    </row>
    <row r="13" spans="1:9" ht="22.5" customHeight="1">
      <c r="A13" s="488">
        <v>3</v>
      </c>
      <c r="B13" s="489"/>
      <c r="C13" s="489" t="s">
        <v>1738</v>
      </c>
      <c r="D13" s="627" t="s">
        <v>1741</v>
      </c>
      <c r="E13" s="627"/>
      <c r="F13" s="627"/>
      <c r="G13" s="490"/>
      <c r="H13" s="426"/>
      <c r="I13" s="426"/>
    </row>
    <row r="14" spans="1:9" ht="22.5" customHeight="1">
      <c r="A14" s="488">
        <v>4</v>
      </c>
      <c r="B14" s="489"/>
      <c r="C14" s="489" t="s">
        <v>1738</v>
      </c>
      <c r="D14" s="627" t="s">
        <v>1742</v>
      </c>
      <c r="E14" s="627"/>
      <c r="F14" s="627"/>
      <c r="G14" s="490"/>
      <c r="H14" s="426"/>
      <c r="I14" s="426"/>
    </row>
    <row r="15" spans="1:9" ht="22.5" customHeight="1">
      <c r="A15" s="488">
        <v>5</v>
      </c>
      <c r="B15" s="489"/>
      <c r="C15" s="489" t="s">
        <v>1738</v>
      </c>
      <c r="D15" s="627" t="s">
        <v>1743</v>
      </c>
      <c r="E15" s="627"/>
      <c r="F15" s="627"/>
      <c r="G15" s="490"/>
      <c r="H15" s="426"/>
      <c r="I15" s="426"/>
    </row>
    <row r="16" spans="1:9" ht="22.5" customHeight="1">
      <c r="A16" s="488">
        <v>6</v>
      </c>
      <c r="B16" s="489"/>
      <c r="C16" s="489" t="s">
        <v>1738</v>
      </c>
      <c r="D16" s="627" t="s">
        <v>1744</v>
      </c>
      <c r="E16" s="627"/>
      <c r="F16" s="627"/>
      <c r="G16" s="490"/>
      <c r="H16" s="426"/>
      <c r="I16" s="426"/>
    </row>
    <row r="17" spans="1:9" ht="22.5" customHeight="1" thickBot="1">
      <c r="A17" s="491">
        <v>7</v>
      </c>
      <c r="B17" s="492"/>
      <c r="C17" s="492" t="s">
        <v>1738</v>
      </c>
      <c r="D17" s="634" t="s">
        <v>1745</v>
      </c>
      <c r="E17" s="634"/>
      <c r="F17" s="634"/>
      <c r="G17" s="493">
        <v>2876</v>
      </c>
      <c r="H17" s="426"/>
      <c r="I17" s="426"/>
    </row>
    <row r="18" spans="1:9" ht="12.75">
      <c r="A18" s="494"/>
      <c r="B18" s="495"/>
      <c r="C18" s="495"/>
      <c r="D18" s="496"/>
      <c r="E18" s="496"/>
      <c r="F18" s="496"/>
      <c r="G18" s="497"/>
      <c r="H18" s="426"/>
      <c r="I18" s="426"/>
    </row>
    <row r="19" spans="1:9" ht="12.75">
      <c r="A19" s="477" t="s">
        <v>1728</v>
      </c>
      <c r="B19" s="495"/>
      <c r="C19" s="495"/>
      <c r="D19" s="496"/>
      <c r="E19" s="496"/>
      <c r="F19" s="496"/>
      <c r="G19" s="497"/>
      <c r="H19" s="426"/>
      <c r="I19" s="426"/>
    </row>
    <row r="20" spans="1:9" ht="28.5" customHeight="1">
      <c r="A20" s="498"/>
      <c r="B20" s="499"/>
      <c r="C20" s="499"/>
      <c r="D20" s="499"/>
      <c r="E20" s="500"/>
      <c r="F20" s="499"/>
      <c r="G20" s="499"/>
      <c r="H20" s="426"/>
      <c r="I20" s="426"/>
    </row>
    <row r="21" spans="1:9" ht="12.75">
      <c r="A21" s="498"/>
      <c r="B21" s="499"/>
      <c r="C21" s="499"/>
      <c r="D21" s="499"/>
      <c r="E21" s="501"/>
      <c r="F21" s="499"/>
      <c r="G21" s="499"/>
      <c r="H21" s="426"/>
      <c r="I21" s="426"/>
    </row>
    <row r="22" spans="1:9" ht="18">
      <c r="A22" s="502" t="s">
        <v>1746</v>
      </c>
      <c r="B22" s="499"/>
      <c r="C22" s="499"/>
      <c r="D22" s="499"/>
      <c r="E22" s="503"/>
      <c r="F22" s="499"/>
      <c r="G22" s="499"/>
      <c r="H22" s="426"/>
      <c r="I22" s="426"/>
    </row>
    <row r="23" spans="1:9" ht="13.5" thickBot="1">
      <c r="A23" s="498"/>
      <c r="B23" s="499"/>
      <c r="C23" s="499"/>
      <c r="D23" s="499"/>
      <c r="E23" s="503"/>
      <c r="F23" s="499"/>
      <c r="G23" s="499"/>
      <c r="H23" s="426"/>
      <c r="I23" s="426"/>
    </row>
    <row r="24" spans="1:9" ht="24.75" customHeight="1" thickBot="1">
      <c r="A24" s="635" t="s">
        <v>1747</v>
      </c>
      <c r="B24" s="636"/>
      <c r="C24" s="636"/>
      <c r="D24" s="639" t="s">
        <v>1748</v>
      </c>
      <c r="E24" s="639"/>
      <c r="F24" s="639"/>
      <c r="G24" s="622" t="s">
        <v>1749</v>
      </c>
      <c r="H24" s="426"/>
      <c r="I24" s="426"/>
    </row>
    <row r="25" spans="1:9" ht="24.75" customHeight="1" thickBot="1">
      <c r="A25" s="637"/>
      <c r="B25" s="638"/>
      <c r="C25" s="638"/>
      <c r="D25" s="504" t="s">
        <v>1750</v>
      </c>
      <c r="E25" s="479" t="s">
        <v>1751</v>
      </c>
      <c r="F25" s="504" t="s">
        <v>1752</v>
      </c>
      <c r="G25" s="623"/>
      <c r="H25" s="426"/>
      <c r="I25" s="426"/>
    </row>
    <row r="26" spans="1:9" ht="12.75">
      <c r="A26" s="628">
        <v>1</v>
      </c>
      <c r="B26" s="629"/>
      <c r="C26" s="629"/>
      <c r="D26" s="505">
        <v>2</v>
      </c>
      <c r="E26" s="506">
        <v>3</v>
      </c>
      <c r="F26" s="505" t="s">
        <v>1753</v>
      </c>
      <c r="G26" s="507">
        <v>5</v>
      </c>
      <c r="H26" s="426"/>
      <c r="I26" s="426"/>
    </row>
    <row r="27" spans="1:9" ht="22.5" customHeight="1">
      <c r="A27" s="630" t="s">
        <v>1735</v>
      </c>
      <c r="B27" s="631"/>
      <c r="C27" s="631"/>
      <c r="D27" s="508">
        <v>3</v>
      </c>
      <c r="E27" s="508">
        <v>60</v>
      </c>
      <c r="F27" s="509">
        <f>SUM(D27:E27)</f>
        <v>63</v>
      </c>
      <c r="G27" s="510">
        <v>64</v>
      </c>
      <c r="H27" s="426"/>
      <c r="I27" s="426"/>
    </row>
    <row r="28" spans="1:9" ht="22.5" customHeight="1" thickBot="1">
      <c r="A28" s="632" t="s">
        <v>1767</v>
      </c>
      <c r="B28" s="633"/>
      <c r="C28" s="633"/>
      <c r="D28" s="511">
        <v>3</v>
      </c>
      <c r="E28" s="512">
        <v>57</v>
      </c>
      <c r="F28" s="513">
        <f>SUM(D28:E28)</f>
        <v>60</v>
      </c>
      <c r="G28" s="514">
        <v>60</v>
      </c>
      <c r="H28" s="426"/>
      <c r="I28" s="426"/>
    </row>
    <row r="32" spans="1:7" ht="12.75">
      <c r="A32" s="427" t="s">
        <v>483</v>
      </c>
      <c r="G32" s="427" t="s">
        <v>484</v>
      </c>
    </row>
    <row r="33" spans="1:7" ht="21.75" customHeight="1">
      <c r="A33" s="427" t="s">
        <v>312</v>
      </c>
      <c r="G33" s="427" t="s">
        <v>1729</v>
      </c>
    </row>
    <row r="34" spans="1:3" ht="24.75" customHeight="1">
      <c r="A34" s="427" t="s">
        <v>1754</v>
      </c>
      <c r="C34" s="427" t="s">
        <v>1755</v>
      </c>
    </row>
  </sheetData>
  <sheetProtection password="CB01" sheet="1"/>
  <mergeCells count="17">
    <mergeCell ref="A26:C26"/>
    <mergeCell ref="A27:C27"/>
    <mergeCell ref="A28:C28"/>
    <mergeCell ref="D13:F13"/>
    <mergeCell ref="D14:F14"/>
    <mergeCell ref="D15:F15"/>
    <mergeCell ref="D16:F16"/>
    <mergeCell ref="D17:F17"/>
    <mergeCell ref="A24:C25"/>
    <mergeCell ref="D24:F24"/>
    <mergeCell ref="G24:G25"/>
    <mergeCell ref="A4:I4"/>
    <mergeCell ref="D8:F8"/>
    <mergeCell ref="D9:F9"/>
    <mergeCell ref="D10:F10"/>
    <mergeCell ref="D11:F11"/>
    <mergeCell ref="D12:F12"/>
  </mergeCells>
  <dataValidations count="2">
    <dataValidation type="whole" allowBlank="1" showInputMessage="1" showErrorMessage="1" sqref="E27 F27:G28 D27:D28">
      <formula1>0</formula1>
      <formula2>9999999999</formula2>
    </dataValidation>
    <dataValidation type="whole" allowBlank="1" showInputMessage="1" showErrorMessage="1" error="Uneli ste nekorektnu vrednost. Ponovite unos!" sqref="G10:G19">
      <formula1>0</formula1>
      <formula2>9999999999</formula2>
    </dataValidation>
  </dataValidations>
  <printOptions/>
  <pageMargins left="0.7480314960629921" right="0.7480314960629921" top="0.5905511811023623" bottom="0.5905511811023623" header="0.31496062992125984" footer="0.11811023622047245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33"/>
  <dimension ref="A1:E46"/>
  <sheetViews>
    <sheetView showGridLines="0" showOutlineSymbols="0" zoomScalePageLayoutView="0" workbookViewId="0" topLeftCell="A16">
      <selection activeCell="I41" sqref="I41"/>
    </sheetView>
  </sheetViews>
  <sheetFormatPr defaultColWidth="9.140625" defaultRowHeight="12.75"/>
  <cols>
    <col min="1" max="1" width="11.140625" style="525" customWidth="1"/>
    <col min="2" max="2" width="0" style="525" hidden="1" customWidth="1"/>
    <col min="3" max="3" width="10.00390625" style="525" customWidth="1"/>
    <col min="4" max="4" width="66.00390625" style="525" customWidth="1"/>
    <col min="5" max="5" width="23.28125" style="525" customWidth="1"/>
    <col min="6" max="16384" width="9.140625" style="525" customWidth="1"/>
  </cols>
  <sheetData>
    <row r="1" spans="1:5" ht="12.75">
      <c r="A1" s="522" t="s">
        <v>72</v>
      </c>
      <c r="B1" s="523"/>
      <c r="C1" s="524"/>
      <c r="D1" s="524"/>
      <c r="E1" s="524"/>
    </row>
    <row r="2" spans="1:5" ht="15">
      <c r="A2" s="522" t="s">
        <v>400</v>
      </c>
      <c r="B2" s="523"/>
      <c r="C2" s="524"/>
      <c r="D2" s="524"/>
      <c r="E2" s="526" t="s">
        <v>1773</v>
      </c>
    </row>
    <row r="3" spans="1:5" ht="12.75">
      <c r="A3" s="522" t="s">
        <v>474</v>
      </c>
      <c r="B3" s="523"/>
      <c r="C3" s="524"/>
      <c r="D3" s="524"/>
      <c r="E3" s="524"/>
    </row>
    <row r="4" spans="1:5" ht="41.25" customHeight="1">
      <c r="A4" s="640" t="s">
        <v>1774</v>
      </c>
      <c r="B4" s="640"/>
      <c r="C4" s="640"/>
      <c r="D4" s="640"/>
      <c r="E4" s="640"/>
    </row>
    <row r="5" spans="1:5" ht="20.25" customHeight="1">
      <c r="A5" s="66" t="str">
        <f>"ФИЛИЈАЛА:   "&amp;Fili</f>
        <v>ФИЛИЈАЛА:   24 ВРАЊЕ</v>
      </c>
      <c r="B5" s="527"/>
      <c r="C5" s="528"/>
      <c r="D5" s="524"/>
      <c r="E5" s="524"/>
    </row>
    <row r="6" spans="1:5" ht="18" customHeight="1">
      <c r="A6" s="66" t="str">
        <f>"ЗДРАВСТВЕНА УСТАНОВА:  "&amp;ZDU</f>
        <v>ЗДРАВСТВЕНА УСТАНОВА:  00224005 РХ ВРАЊСКА БАЊА</v>
      </c>
      <c r="B6" s="527"/>
      <c r="C6" s="528"/>
      <c r="D6" s="524"/>
      <c r="E6" s="524"/>
    </row>
    <row r="7" spans="1:5" ht="22.5" customHeight="1" thickBot="1">
      <c r="A7" s="524"/>
      <c r="B7" s="524"/>
      <c r="C7" s="524"/>
      <c r="D7" s="524"/>
      <c r="E7" s="529" t="s">
        <v>241</v>
      </c>
    </row>
    <row r="8" spans="1:5" ht="25.5" customHeight="1" thickBot="1">
      <c r="A8" s="530" t="s">
        <v>1670</v>
      </c>
      <c r="B8" s="531"/>
      <c r="C8" s="531" t="s">
        <v>1733</v>
      </c>
      <c r="D8" s="531" t="s">
        <v>1775</v>
      </c>
      <c r="E8" s="531" t="s">
        <v>1767</v>
      </c>
    </row>
    <row r="9" spans="1:5" ht="10.5" customHeight="1">
      <c r="A9" s="532">
        <v>1</v>
      </c>
      <c r="B9" s="533"/>
      <c r="C9" s="533">
        <v>2</v>
      </c>
      <c r="D9" s="533">
        <v>3</v>
      </c>
      <c r="E9" s="534">
        <v>4</v>
      </c>
    </row>
    <row r="10" spans="1:5" ht="21" customHeight="1">
      <c r="A10" s="535" t="s">
        <v>1736</v>
      </c>
      <c r="B10" s="536"/>
      <c r="C10" s="536" t="s">
        <v>1058</v>
      </c>
      <c r="D10" s="537" t="s">
        <v>1776</v>
      </c>
      <c r="E10" s="538">
        <f>E11+E12+E13+E14</f>
        <v>1558</v>
      </c>
    </row>
    <row r="11" spans="1:5" ht="21" customHeight="1">
      <c r="A11" s="539" t="s">
        <v>1777</v>
      </c>
      <c r="B11" s="540"/>
      <c r="C11" s="540" t="s">
        <v>1064</v>
      </c>
      <c r="D11" s="541" t="s">
        <v>1065</v>
      </c>
      <c r="E11" s="542"/>
    </row>
    <row r="12" spans="1:5" ht="21" customHeight="1">
      <c r="A12" s="539" t="s">
        <v>1778</v>
      </c>
      <c r="B12" s="540"/>
      <c r="C12" s="540" t="s">
        <v>1066</v>
      </c>
      <c r="D12" s="541" t="s">
        <v>1779</v>
      </c>
      <c r="E12" s="542">
        <v>177</v>
      </c>
    </row>
    <row r="13" spans="1:5" ht="21" customHeight="1">
      <c r="A13" s="539" t="s">
        <v>1780</v>
      </c>
      <c r="B13" s="540"/>
      <c r="C13" s="540" t="s">
        <v>1070</v>
      </c>
      <c r="D13" s="541" t="s">
        <v>1781</v>
      </c>
      <c r="E13" s="542">
        <v>450</v>
      </c>
    </row>
    <row r="14" spans="1:5" ht="21" customHeight="1">
      <c r="A14" s="539" t="s">
        <v>1782</v>
      </c>
      <c r="B14" s="540"/>
      <c r="C14" s="540" t="s">
        <v>1072</v>
      </c>
      <c r="D14" s="541" t="s">
        <v>1783</v>
      </c>
      <c r="E14" s="543">
        <f>SUM(E15:E17)</f>
        <v>931</v>
      </c>
    </row>
    <row r="15" spans="1:5" ht="21" customHeight="1">
      <c r="A15" s="544">
        <v>1</v>
      </c>
      <c r="B15" s="489"/>
      <c r="C15" s="489" t="s">
        <v>1784</v>
      </c>
      <c r="D15" s="521" t="s">
        <v>1785</v>
      </c>
      <c r="E15" s="545"/>
    </row>
    <row r="16" spans="1:5" ht="21" customHeight="1">
      <c r="A16" s="544">
        <v>2</v>
      </c>
      <c r="B16" s="489"/>
      <c r="C16" s="489" t="s">
        <v>1786</v>
      </c>
      <c r="D16" s="546" t="s">
        <v>1787</v>
      </c>
      <c r="E16" s="545"/>
    </row>
    <row r="17" spans="1:5" ht="21" customHeight="1">
      <c r="A17" s="544">
        <v>3</v>
      </c>
      <c r="B17" s="489"/>
      <c r="C17" s="489" t="s">
        <v>1788</v>
      </c>
      <c r="D17" s="521" t="s">
        <v>1789</v>
      </c>
      <c r="E17" s="547">
        <f>E18+E19+E39+E40</f>
        <v>931</v>
      </c>
    </row>
    <row r="18" spans="1:5" ht="21" customHeight="1">
      <c r="A18" s="544" t="s">
        <v>1790</v>
      </c>
      <c r="B18" s="489"/>
      <c r="C18" s="489" t="s">
        <v>1791</v>
      </c>
      <c r="D18" s="521" t="s">
        <v>98</v>
      </c>
      <c r="E18" s="548">
        <v>90</v>
      </c>
    </row>
    <row r="19" spans="1:5" ht="21" customHeight="1">
      <c r="A19" s="544" t="s">
        <v>1792</v>
      </c>
      <c r="B19" s="489"/>
      <c r="C19" s="489" t="s">
        <v>1793</v>
      </c>
      <c r="D19" s="521" t="s">
        <v>1794</v>
      </c>
      <c r="E19" s="547">
        <f>E20+E28+E29+E37+E38</f>
        <v>87</v>
      </c>
    </row>
    <row r="20" spans="1:5" ht="21" customHeight="1">
      <c r="A20" s="544" t="s">
        <v>1795</v>
      </c>
      <c r="B20" s="489"/>
      <c r="C20" s="489"/>
      <c r="D20" s="521" t="s">
        <v>1796</v>
      </c>
      <c r="E20" s="547">
        <f>SUM(E21:E27)</f>
        <v>87</v>
      </c>
    </row>
    <row r="21" spans="1:5" ht="21" customHeight="1">
      <c r="A21" s="549" t="s">
        <v>1797</v>
      </c>
      <c r="B21" s="489"/>
      <c r="C21" s="489"/>
      <c r="D21" s="521" t="s">
        <v>1798</v>
      </c>
      <c r="E21" s="545">
        <v>87</v>
      </c>
    </row>
    <row r="22" spans="1:5" ht="21" customHeight="1">
      <c r="A22" s="549" t="s">
        <v>1799</v>
      </c>
      <c r="B22" s="489"/>
      <c r="C22" s="489"/>
      <c r="D22" s="521" t="s">
        <v>1800</v>
      </c>
      <c r="E22" s="545"/>
    </row>
    <row r="23" spans="1:5" ht="21" customHeight="1">
      <c r="A23" s="549" t="s">
        <v>1801</v>
      </c>
      <c r="B23" s="489"/>
      <c r="C23" s="489"/>
      <c r="D23" s="521" t="s">
        <v>1802</v>
      </c>
      <c r="E23" s="545"/>
    </row>
    <row r="24" spans="1:5" ht="21" customHeight="1">
      <c r="A24" s="549" t="s">
        <v>1803</v>
      </c>
      <c r="B24" s="489"/>
      <c r="C24" s="489"/>
      <c r="D24" s="521" t="s">
        <v>1804</v>
      </c>
      <c r="E24" s="545"/>
    </row>
    <row r="25" spans="1:5" ht="21" customHeight="1">
      <c r="A25" s="549" t="s">
        <v>1805</v>
      </c>
      <c r="B25" s="489"/>
      <c r="C25" s="489"/>
      <c r="D25" s="521" t="s">
        <v>1806</v>
      </c>
      <c r="E25" s="545"/>
    </row>
    <row r="26" spans="1:5" ht="21" customHeight="1">
      <c r="A26" s="549" t="s">
        <v>1807</v>
      </c>
      <c r="B26" s="489"/>
      <c r="C26" s="489"/>
      <c r="D26" s="521" t="s">
        <v>1808</v>
      </c>
      <c r="E26" s="545"/>
    </row>
    <row r="27" spans="1:5" ht="21" customHeight="1">
      <c r="A27" s="549" t="s">
        <v>1809</v>
      </c>
      <c r="B27" s="489"/>
      <c r="C27" s="489"/>
      <c r="D27" s="521" t="s">
        <v>1810</v>
      </c>
      <c r="E27" s="545"/>
    </row>
    <row r="28" spans="1:5" ht="21" customHeight="1">
      <c r="A28" s="544" t="s">
        <v>1811</v>
      </c>
      <c r="B28" s="489"/>
      <c r="C28" s="489"/>
      <c r="D28" s="521" t="s">
        <v>1812</v>
      </c>
      <c r="E28" s="545"/>
    </row>
    <row r="29" spans="1:5" ht="21" customHeight="1">
      <c r="A29" s="544" t="s">
        <v>1813</v>
      </c>
      <c r="B29" s="489"/>
      <c r="C29" s="489"/>
      <c r="D29" s="521" t="s">
        <v>1814</v>
      </c>
      <c r="E29" s="547">
        <f>SUM(E30:E36)</f>
        <v>0</v>
      </c>
    </row>
    <row r="30" spans="1:5" ht="21" customHeight="1">
      <c r="A30" s="549" t="s">
        <v>1815</v>
      </c>
      <c r="B30" s="489"/>
      <c r="C30" s="489"/>
      <c r="D30" s="521" t="s">
        <v>1816</v>
      </c>
      <c r="E30" s="545"/>
    </row>
    <row r="31" spans="1:5" ht="21" customHeight="1">
      <c r="A31" s="549" t="s">
        <v>1817</v>
      </c>
      <c r="B31" s="489"/>
      <c r="C31" s="489"/>
      <c r="D31" s="521" t="s">
        <v>1818</v>
      </c>
      <c r="E31" s="545"/>
    </row>
    <row r="32" spans="1:5" ht="28.5" customHeight="1">
      <c r="A32" s="549" t="s">
        <v>1819</v>
      </c>
      <c r="B32" s="489"/>
      <c r="C32" s="489"/>
      <c r="D32" s="521" t="s">
        <v>1820</v>
      </c>
      <c r="E32" s="545"/>
    </row>
    <row r="33" spans="1:5" ht="21" customHeight="1">
      <c r="A33" s="549" t="s">
        <v>1821</v>
      </c>
      <c r="B33" s="489"/>
      <c r="C33" s="489"/>
      <c r="D33" s="521" t="s">
        <v>1822</v>
      </c>
      <c r="E33" s="545"/>
    </row>
    <row r="34" spans="1:5" ht="21" customHeight="1">
      <c r="A34" s="549" t="s">
        <v>1823</v>
      </c>
      <c r="B34" s="489"/>
      <c r="C34" s="489"/>
      <c r="D34" s="521" t="s">
        <v>1824</v>
      </c>
      <c r="E34" s="545"/>
    </row>
    <row r="35" spans="1:5" ht="21" customHeight="1">
      <c r="A35" s="549" t="s">
        <v>1825</v>
      </c>
      <c r="B35" s="489"/>
      <c r="C35" s="489"/>
      <c r="D35" s="521" t="s">
        <v>1826</v>
      </c>
      <c r="E35" s="545"/>
    </row>
    <row r="36" spans="1:5" ht="21" customHeight="1">
      <c r="A36" s="549" t="s">
        <v>1827</v>
      </c>
      <c r="B36" s="489"/>
      <c r="C36" s="489"/>
      <c r="D36" s="521" t="s">
        <v>1828</v>
      </c>
      <c r="E36" s="545"/>
    </row>
    <row r="37" spans="1:5" ht="25.5" customHeight="1">
      <c r="A37" s="544" t="s">
        <v>1829</v>
      </c>
      <c r="B37" s="489"/>
      <c r="C37" s="489"/>
      <c r="D37" s="521" t="s">
        <v>1830</v>
      </c>
      <c r="E37" s="545"/>
    </row>
    <row r="38" spans="1:5" ht="21" customHeight="1">
      <c r="A38" s="544" t="s">
        <v>1831</v>
      </c>
      <c r="B38" s="489"/>
      <c r="C38" s="489"/>
      <c r="D38" s="521" t="s">
        <v>1832</v>
      </c>
      <c r="E38" s="545"/>
    </row>
    <row r="39" spans="1:5" ht="21" customHeight="1">
      <c r="A39" s="544" t="s">
        <v>1833</v>
      </c>
      <c r="B39" s="489"/>
      <c r="C39" s="489" t="s">
        <v>1834</v>
      </c>
      <c r="D39" s="521" t="s">
        <v>1835</v>
      </c>
      <c r="E39" s="545">
        <v>407</v>
      </c>
    </row>
    <row r="40" spans="1:5" ht="21" customHeight="1" thickBot="1">
      <c r="A40" s="550" t="s">
        <v>1836</v>
      </c>
      <c r="B40" s="551"/>
      <c r="C40" s="552"/>
      <c r="D40" s="553" t="s">
        <v>1837</v>
      </c>
      <c r="E40" s="554">
        <v>347</v>
      </c>
    </row>
    <row r="42" ht="12.75">
      <c r="A42" s="555" t="s">
        <v>1728</v>
      </c>
    </row>
    <row r="43" ht="21" customHeight="1"/>
    <row r="44" spans="1:5" ht="12.75">
      <c r="A44" s="525" t="s">
        <v>483</v>
      </c>
      <c r="E44" s="525" t="s">
        <v>484</v>
      </c>
    </row>
    <row r="45" spans="1:5" ht="25.5" customHeight="1">
      <c r="A45" s="525" t="s">
        <v>312</v>
      </c>
      <c r="E45" s="525" t="s">
        <v>485</v>
      </c>
    </row>
    <row r="46" spans="1:3" ht="23.25" customHeight="1">
      <c r="A46" s="525" t="s">
        <v>1754</v>
      </c>
      <c r="C46" s="525" t="s">
        <v>1755</v>
      </c>
    </row>
  </sheetData>
  <sheetProtection password="CB01" sheet="1" objects="1" scenarios="1"/>
  <mergeCells count="1">
    <mergeCell ref="A4:E4"/>
  </mergeCells>
  <dataValidations count="1">
    <dataValidation type="whole" allowBlank="1" showInputMessage="1" showErrorMessage="1" error="Uneli ste nekorektnu vrednost. Ponovite unos!" sqref="E10:E40">
      <formula1>0</formula1>
      <formula2>9999999999</formula2>
    </dataValidation>
  </dataValidations>
  <printOptions/>
  <pageMargins left="0.7480314960629921" right="0.7480314960629921" top="0.5905511811023623" bottom="0.43" header="0.31496062992125984" footer="0.31496062992125984"/>
  <pageSetup horizontalDpi="600" verticalDpi="600" orientation="portrait" paperSize="9" scale="77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Č. Ranđelović</dc:creator>
  <cp:keywords/>
  <dc:description/>
  <cp:lastModifiedBy>l</cp:lastModifiedBy>
  <cp:lastPrinted>2017-12-31T10:31:38Z</cp:lastPrinted>
  <dcterms:created xsi:type="dcterms:W3CDTF">2002-07-23T06:43:57Z</dcterms:created>
  <dcterms:modified xsi:type="dcterms:W3CDTF">2017-12-31T10:35:34Z</dcterms:modified>
  <cp:category/>
  <cp:version/>
  <cp:contentType/>
  <cp:contentStatus/>
</cp:coreProperties>
</file>